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justiceuk.sharepoint.com/sites/yjbBusinessIntelligenceandInsights/Statistics and Analysis/Annual Statistics/000 25 - YJ Stats 24-25/Ch 4 - Proven offences/"/>
    </mc:Choice>
  </mc:AlternateContent>
  <xr:revisionPtr revIDLastSave="7" documentId="8_{2AFD3DE2-1847-4ADE-A1D6-FA4507FD3E0A}" xr6:coauthVersionLast="47" xr6:coauthVersionMax="47" xr10:uidLastSave="{75F15E94-567F-4577-A0EF-A78270B2888C}"/>
  <bookViews>
    <workbookView xWindow="-120" yWindow="-120" windowWidth="29040" windowHeight="15720" activeTab="1" xr2:uid="{00000000-000D-0000-FFFF-FFFF00000000}"/>
  </bookViews>
  <sheets>
    <sheet name="Cover" sheetId="1" r:id="rId1"/>
    <sheet name="Notes" sheetId="20" r:id="rId2"/>
    <sheet name="4.1" sheetId="3" r:id="rId3"/>
    <sheet name="4.2" sheetId="2" r:id="rId4"/>
    <sheet name="4.3" sheetId="17" r:id="rId5"/>
    <sheet name="4.4" sheetId="13" r:id="rId6"/>
    <sheet name="4.5" sheetId="26" r:id="rId7"/>
    <sheet name="4.6" sheetId="25" r:id="rId8"/>
    <sheet name="4.7" sheetId="27" r:id="rId9"/>
    <sheet name="4.8" sheetId="28" r:id="rId10"/>
    <sheet name="4.9" sheetId="29" r:id="rId11"/>
    <sheet name="4.10" sheetId="24" r:id="rId12"/>
    <sheet name="4.10a" sheetId="23" r:id="rId13"/>
    <sheet name="4.10b" sheetId="22" r:id="rId14"/>
    <sheet name="Sheet1" sheetId="21" state="hidden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7" l="1"/>
  <c r="C20" i="17"/>
  <c r="D20" i="17"/>
  <c r="E20" i="17"/>
  <c r="F20" i="17"/>
  <c r="G20" i="17"/>
  <c r="H20" i="17"/>
  <c r="I20" i="17"/>
  <c r="J20" i="17"/>
  <c r="K20" i="17"/>
  <c r="L20" i="17"/>
  <c r="C25" i="26" l="1"/>
  <c r="B28" i="13"/>
  <c r="B35" i="13"/>
  <c r="C22" i="26"/>
  <c r="C4" i="2" l="1"/>
  <c r="F15" i="23" l="1"/>
  <c r="C21" i="28" l="1"/>
  <c r="C26" i="28" s="1"/>
  <c r="C13" i="28"/>
  <c r="C12" i="28"/>
  <c r="C11" i="28"/>
  <c r="C10" i="28"/>
  <c r="C39" i="28"/>
  <c r="C40" i="28"/>
  <c r="C41" i="28"/>
  <c r="C42" i="28"/>
  <c r="C43" i="28"/>
  <c r="C44" i="28"/>
  <c r="C45" i="28"/>
  <c r="C38" i="28"/>
  <c r="C10" i="27"/>
  <c r="C11" i="27"/>
  <c r="C12" i="27"/>
  <c r="C13" i="27"/>
  <c r="C9" i="27"/>
  <c r="C23" i="28" l="1"/>
  <c r="C22" i="28"/>
  <c r="C24" i="28"/>
  <c r="C25" i="28"/>
  <c r="M24" i="3" l="1"/>
  <c r="C5" i="2"/>
  <c r="C6" i="2"/>
  <c r="C7" i="2"/>
  <c r="C8" i="2"/>
  <c r="C9" i="2"/>
  <c r="C10" i="2"/>
  <c r="C11" i="2"/>
  <c r="C12" i="2"/>
  <c r="C13" i="2"/>
  <c r="C14" i="2"/>
  <c r="C15" i="2"/>
  <c r="C16" i="2"/>
  <c r="M30" i="3" l="1"/>
  <c r="M31" i="3"/>
  <c r="M25" i="3"/>
  <c r="M37" i="3"/>
  <c r="M39" i="3"/>
  <c r="M40" i="3"/>
  <c r="M41" i="3"/>
  <c r="M42" i="3"/>
  <c r="M26" i="3"/>
  <c r="M27" i="3"/>
  <c r="M28" i="3"/>
  <c r="M38" i="3"/>
  <c r="M32" i="3"/>
  <c r="M33" i="3"/>
  <c r="M34" i="3"/>
  <c r="M35" i="3"/>
  <c r="M29" i="3"/>
  <c r="M36" i="3"/>
  <c r="M43" i="3"/>
  <c r="K33" i="26"/>
  <c r="K22" i="26"/>
  <c r="K23" i="26"/>
  <c r="K27" i="26"/>
  <c r="K28" i="26"/>
  <c r="K29" i="26"/>
  <c r="K30" i="26"/>
  <c r="K31" i="26"/>
  <c r="K32" i="26"/>
  <c r="J49" i="26"/>
  <c r="I49" i="26"/>
  <c r="H49" i="26"/>
  <c r="G49" i="26"/>
  <c r="F49" i="26"/>
  <c r="E49" i="26"/>
  <c r="D49" i="26"/>
  <c r="C49" i="26"/>
  <c r="J48" i="26"/>
  <c r="I48" i="26"/>
  <c r="H48" i="26"/>
  <c r="G48" i="26"/>
  <c r="F48" i="26"/>
  <c r="E48" i="26"/>
  <c r="D48" i="26"/>
  <c r="C48" i="26"/>
  <c r="J46" i="26"/>
  <c r="I46" i="26"/>
  <c r="H46" i="26"/>
  <c r="G46" i="26"/>
  <c r="F46" i="26"/>
  <c r="E46" i="26"/>
  <c r="D46" i="26"/>
  <c r="C46" i="26"/>
  <c r="J45" i="26"/>
  <c r="I45" i="26"/>
  <c r="H45" i="26"/>
  <c r="G45" i="26"/>
  <c r="F45" i="26"/>
  <c r="E45" i="26"/>
  <c r="D45" i="26"/>
  <c r="C45" i="26"/>
  <c r="H42" i="26"/>
  <c r="H38" i="26"/>
  <c r="J33" i="26"/>
  <c r="I33" i="26"/>
  <c r="H33" i="26"/>
  <c r="G33" i="26"/>
  <c r="F33" i="26"/>
  <c r="E33" i="26"/>
  <c r="D33" i="26"/>
  <c r="C33" i="26"/>
  <c r="J32" i="26"/>
  <c r="I32" i="26"/>
  <c r="H32" i="26"/>
  <c r="G32" i="26"/>
  <c r="F32" i="26"/>
  <c r="E32" i="26"/>
  <c r="D32" i="26"/>
  <c r="C32" i="26"/>
  <c r="J31" i="26"/>
  <c r="I31" i="26"/>
  <c r="H31" i="26"/>
  <c r="G31" i="26"/>
  <c r="F31" i="26"/>
  <c r="E31" i="26"/>
  <c r="D31" i="26"/>
  <c r="C31" i="26"/>
  <c r="J30" i="26"/>
  <c r="I30" i="26"/>
  <c r="H30" i="26"/>
  <c r="G30" i="26"/>
  <c r="F30" i="26"/>
  <c r="E30" i="26"/>
  <c r="D30" i="26"/>
  <c r="C30" i="26"/>
  <c r="J29" i="26"/>
  <c r="I29" i="26"/>
  <c r="H29" i="26"/>
  <c r="G29" i="26"/>
  <c r="F29" i="26"/>
  <c r="E29" i="26"/>
  <c r="D29" i="26"/>
  <c r="C29" i="26"/>
  <c r="J28" i="26"/>
  <c r="I28" i="26"/>
  <c r="H28" i="26"/>
  <c r="G28" i="26"/>
  <c r="F28" i="26"/>
  <c r="E28" i="26"/>
  <c r="D28" i="26"/>
  <c r="C28" i="26"/>
  <c r="J27" i="26"/>
  <c r="I27" i="26"/>
  <c r="H27" i="26"/>
  <c r="G27" i="26"/>
  <c r="F27" i="26"/>
  <c r="E27" i="26"/>
  <c r="D27" i="26"/>
  <c r="C27" i="26"/>
  <c r="J25" i="26"/>
  <c r="I25" i="26"/>
  <c r="H25" i="26"/>
  <c r="G25" i="26"/>
  <c r="F25" i="26"/>
  <c r="E25" i="26"/>
  <c r="D25" i="26"/>
  <c r="J24" i="26"/>
  <c r="I24" i="26"/>
  <c r="H24" i="26"/>
  <c r="G24" i="26"/>
  <c r="F24" i="26"/>
  <c r="E24" i="26"/>
  <c r="D24" i="26"/>
  <c r="C24" i="26"/>
  <c r="J23" i="26"/>
  <c r="I23" i="26"/>
  <c r="H23" i="26"/>
  <c r="G23" i="26"/>
  <c r="F23" i="26"/>
  <c r="E23" i="26"/>
  <c r="D23" i="26"/>
  <c r="C23" i="26"/>
  <c r="J22" i="26"/>
  <c r="I22" i="26"/>
  <c r="H22" i="26"/>
  <c r="G22" i="26"/>
  <c r="F22" i="26"/>
  <c r="E22" i="26"/>
  <c r="D22" i="26"/>
  <c r="K49" i="26"/>
  <c r="K48" i="26"/>
  <c r="K46" i="26"/>
  <c r="K45" i="26"/>
  <c r="J11" i="26"/>
  <c r="J39" i="26" s="1"/>
  <c r="I11" i="26"/>
  <c r="I40" i="26" s="1"/>
  <c r="H11" i="26"/>
  <c r="H41" i="26" s="1"/>
  <c r="G11" i="26"/>
  <c r="G42" i="26" s="1"/>
  <c r="F11" i="26"/>
  <c r="F42" i="26" s="1"/>
  <c r="E11" i="26"/>
  <c r="E41" i="26" s="1"/>
  <c r="D11" i="26"/>
  <c r="D37" i="26" s="1"/>
  <c r="C11" i="26"/>
  <c r="B11" i="26"/>
  <c r="K25" i="26"/>
  <c r="K24" i="26"/>
  <c r="H16" i="24"/>
  <c r="G16" i="24"/>
  <c r="F16" i="24"/>
  <c r="E16" i="24"/>
  <c r="D16" i="24"/>
  <c r="C16" i="24"/>
  <c r="B16" i="24"/>
  <c r="H15" i="24"/>
  <c r="G15" i="24"/>
  <c r="F15" i="24"/>
  <c r="E15" i="24"/>
  <c r="D15" i="24"/>
  <c r="C15" i="24"/>
  <c r="B15" i="24"/>
  <c r="H15" i="23"/>
  <c r="G15" i="23"/>
  <c r="E15" i="23"/>
  <c r="D15" i="23"/>
  <c r="C15" i="23"/>
  <c r="H16" i="23"/>
  <c r="G16" i="23"/>
  <c r="F16" i="23"/>
  <c r="E16" i="23"/>
  <c r="D16" i="23"/>
  <c r="C16" i="23"/>
  <c r="B15" i="23"/>
  <c r="B16" i="23"/>
  <c r="H17" i="22"/>
  <c r="G17" i="22"/>
  <c r="F17" i="22"/>
  <c r="D17" i="22"/>
  <c r="C17" i="22"/>
  <c r="H16" i="22"/>
  <c r="G16" i="22"/>
  <c r="F16" i="22"/>
  <c r="C16" i="22"/>
  <c r="B17" i="22"/>
  <c r="B16" i="22"/>
  <c r="C38" i="26" l="1"/>
  <c r="C37" i="26"/>
  <c r="E38" i="26"/>
  <c r="F38" i="26"/>
  <c r="J40" i="26"/>
  <c r="E39" i="26"/>
  <c r="G38" i="26"/>
  <c r="G37" i="26"/>
  <c r="D40" i="26"/>
  <c r="H37" i="26"/>
  <c r="E40" i="26"/>
  <c r="C39" i="26"/>
  <c r="D39" i="26"/>
  <c r="E37" i="26"/>
  <c r="F39" i="26"/>
  <c r="F37" i="26"/>
  <c r="G39" i="26"/>
  <c r="D38" i="26"/>
  <c r="F40" i="26"/>
  <c r="F26" i="26"/>
  <c r="C40" i="26"/>
  <c r="J41" i="26"/>
  <c r="I42" i="26"/>
  <c r="G26" i="26"/>
  <c r="C41" i="26"/>
  <c r="K11" i="26"/>
  <c r="J42" i="26"/>
  <c r="J26" i="26"/>
  <c r="J37" i="26"/>
  <c r="I38" i="26"/>
  <c r="H39" i="26"/>
  <c r="G40" i="26"/>
  <c r="F41" i="26"/>
  <c r="E42" i="26"/>
  <c r="E26" i="26"/>
  <c r="C42" i="26"/>
  <c r="I26" i="26"/>
  <c r="I37" i="26"/>
  <c r="C26" i="26"/>
  <c r="J38" i="26"/>
  <c r="I39" i="26"/>
  <c r="H40" i="26"/>
  <c r="G41" i="26"/>
  <c r="I41" i="26"/>
  <c r="H26" i="26"/>
  <c r="D41" i="26"/>
  <c r="D42" i="26"/>
  <c r="D26" i="26"/>
  <c r="N9" i="3"/>
  <c r="N11" i="3"/>
  <c r="N13" i="3"/>
  <c r="N15" i="3"/>
  <c r="N14" i="3"/>
  <c r="K40" i="26" l="1"/>
  <c r="K26" i="26"/>
  <c r="K42" i="26"/>
  <c r="K38" i="26"/>
  <c r="K41" i="26"/>
  <c r="K37" i="26"/>
  <c r="K39" i="26"/>
  <c r="F69" i="17"/>
  <c r="F68" i="17"/>
  <c r="F67" i="17"/>
  <c r="F66" i="17"/>
  <c r="F65" i="17"/>
  <c r="F64" i="17"/>
  <c r="F63" i="17"/>
  <c r="F62" i="17"/>
  <c r="F61" i="17"/>
  <c r="F60" i="17"/>
  <c r="F59" i="17"/>
  <c r="F58" i="17"/>
  <c r="L35" i="17" l="1"/>
  <c r="K35" i="17"/>
  <c r="O11" i="3" l="1"/>
  <c r="O15" i="3"/>
  <c r="L27" i="17"/>
  <c r="K34" i="17"/>
  <c r="K26" i="17"/>
  <c r="L32" i="17"/>
  <c r="L25" i="17"/>
  <c r="C53" i="17"/>
  <c r="K33" i="17"/>
  <c r="K31" i="17"/>
  <c r="K28" i="17"/>
  <c r="K24" i="17"/>
  <c r="L34" i="17"/>
  <c r="L33" i="17"/>
  <c r="L30" i="17"/>
  <c r="L29" i="17"/>
  <c r="L28" i="17"/>
  <c r="L24" i="17"/>
  <c r="K32" i="17"/>
  <c r="L26" i="17"/>
  <c r="D53" i="17"/>
  <c r="B53" i="17"/>
  <c r="K30" i="17"/>
  <c r="K29" i="17"/>
  <c r="L31" i="17"/>
  <c r="K27" i="17"/>
  <c r="K25" i="17"/>
  <c r="O9" i="3"/>
  <c r="O14" i="3"/>
  <c r="O13" i="3"/>
  <c r="B54" i="17" l="1"/>
  <c r="H37" i="17"/>
  <c r="K36" i="17"/>
  <c r="L36" i="17"/>
  <c r="L37" i="17" s="1"/>
  <c r="E53" i="17"/>
  <c r="C54" i="17"/>
  <c r="F70" i="17"/>
  <c r="K24" i="13" l="1"/>
  <c r="G25" i="13"/>
  <c r="C25" i="13"/>
  <c r="F25" i="13"/>
  <c r="J25" i="13"/>
  <c r="J37" i="17"/>
  <c r="C37" i="17"/>
  <c r="D37" i="17"/>
  <c r="D71" i="17"/>
  <c r="C71" i="17"/>
  <c r="B71" i="17"/>
  <c r="G37" i="17"/>
  <c r="E37" i="17"/>
  <c r="I25" i="13"/>
  <c r="K25" i="13"/>
  <c r="H25" i="13"/>
  <c r="D25" i="13"/>
  <c r="B25" i="13"/>
  <c r="G32" i="13"/>
  <c r="J28" i="13"/>
  <c r="E33" i="13"/>
  <c r="D26" i="13"/>
  <c r="J29" i="13"/>
  <c r="C27" i="13"/>
  <c r="E31" i="13"/>
  <c r="K34" i="13"/>
  <c r="B24" i="13"/>
  <c r="H30" i="13"/>
  <c r="E25" i="13"/>
  <c r="I24" i="13"/>
  <c r="H24" i="13"/>
  <c r="D24" i="13"/>
  <c r="J27" i="13"/>
  <c r="G24" i="13"/>
  <c r="F24" i="13"/>
  <c r="K29" i="13"/>
  <c r="F32" i="13"/>
  <c r="I32" i="13"/>
  <c r="H32" i="13"/>
  <c r="J32" i="13"/>
  <c r="I27" i="13"/>
  <c r="B32" i="13"/>
  <c r="K32" i="13"/>
  <c r="H26" i="13"/>
  <c r="H27" i="13"/>
  <c r="J24" i="13"/>
  <c r="C24" i="13"/>
  <c r="I26" i="13"/>
  <c r="E24" i="13"/>
  <c r="D28" i="13"/>
  <c r="I34" i="13"/>
  <c r="B34" i="13"/>
  <c r="K27" i="13"/>
  <c r="F29" i="13"/>
  <c r="C34" i="13"/>
  <c r="J34" i="13"/>
  <c r="F27" i="13"/>
  <c r="E28" i="13"/>
  <c r="G27" i="13"/>
  <c r="B27" i="13"/>
  <c r="K28" i="13"/>
  <c r="E34" i="13"/>
  <c r="H34" i="13"/>
  <c r="K26" i="13"/>
  <c r="D27" i="13"/>
  <c r="E27" i="13"/>
  <c r="E32" i="13"/>
  <c r="E26" i="13"/>
  <c r="J26" i="13"/>
  <c r="D34" i="13"/>
  <c r="G34" i="13"/>
  <c r="C32" i="13"/>
  <c r="D32" i="13"/>
  <c r="B26" i="13"/>
  <c r="F26" i="13"/>
  <c r="F34" i="13"/>
  <c r="H28" i="13"/>
  <c r="F28" i="13"/>
  <c r="K31" i="13"/>
  <c r="G28" i="13"/>
  <c r="J31" i="13"/>
  <c r="C30" i="13"/>
  <c r="C28" i="13"/>
  <c r="I28" i="13"/>
  <c r="B31" i="13"/>
  <c r="G26" i="13"/>
  <c r="E29" i="13"/>
  <c r="C26" i="13"/>
  <c r="I31" i="13"/>
  <c r="G29" i="13"/>
  <c r="G30" i="13"/>
  <c r="I33" i="13"/>
  <c r="F31" i="13"/>
  <c r="F30" i="13"/>
  <c r="J30" i="13"/>
  <c r="D33" i="13"/>
  <c r="E30" i="13"/>
  <c r="C31" i="13"/>
  <c r="B33" i="13"/>
  <c r="I30" i="13"/>
  <c r="F33" i="13"/>
  <c r="G33" i="13"/>
  <c r="J33" i="13"/>
  <c r="C33" i="13"/>
  <c r="K30" i="13"/>
  <c r="G31" i="13"/>
  <c r="H33" i="13"/>
  <c r="D31" i="13"/>
  <c r="K33" i="13"/>
  <c r="D30" i="13"/>
  <c r="H31" i="13"/>
  <c r="B30" i="13"/>
  <c r="D29" i="13"/>
  <c r="H29" i="13"/>
  <c r="C29" i="13"/>
  <c r="I29" i="13"/>
  <c r="B29" i="13"/>
  <c r="B37" i="17"/>
  <c r="F37" i="17"/>
  <c r="K37" i="17"/>
  <c r="I37" i="17"/>
  <c r="G71" i="17"/>
  <c r="F71" i="17"/>
  <c r="E71" i="17"/>
  <c r="B41" i="13" l="1"/>
  <c r="B45" i="13"/>
  <c r="B49" i="13"/>
  <c r="B42" i="13"/>
  <c r="B46" i="13"/>
  <c r="B50" i="13"/>
  <c r="B43" i="13"/>
  <c r="B47" i="13"/>
  <c r="B44" i="13"/>
  <c r="B48" i="13"/>
  <c r="B39" i="13"/>
  <c r="B40" i="13"/>
  <c r="C23" i="13" l="1"/>
  <c r="I41" i="13"/>
  <c r="I45" i="13"/>
  <c r="I49" i="13"/>
  <c r="I44" i="13"/>
  <c r="I42" i="13"/>
  <c r="I46" i="13"/>
  <c r="I50" i="13"/>
  <c r="I43" i="13"/>
  <c r="I47" i="13"/>
  <c r="I48" i="13"/>
  <c r="D44" i="13"/>
  <c r="D48" i="13"/>
  <c r="D41" i="13"/>
  <c r="D45" i="13"/>
  <c r="D49" i="13"/>
  <c r="D42" i="13"/>
  <c r="D46" i="13"/>
  <c r="D50" i="13"/>
  <c r="D43" i="13"/>
  <c r="D47" i="13"/>
  <c r="H42" i="13"/>
  <c r="H46" i="13"/>
  <c r="H50" i="13"/>
  <c r="H43" i="13"/>
  <c r="H47" i="13"/>
  <c r="H44" i="13"/>
  <c r="H48" i="13"/>
  <c r="H41" i="13"/>
  <c r="H45" i="13"/>
  <c r="H49" i="13"/>
  <c r="C44" i="13"/>
  <c r="C48" i="13"/>
  <c r="C41" i="13"/>
  <c r="C45" i="13"/>
  <c r="C49" i="13"/>
  <c r="C47" i="13"/>
  <c r="C42" i="13"/>
  <c r="C46" i="13"/>
  <c r="C50" i="13"/>
  <c r="C43" i="13"/>
  <c r="G42" i="13"/>
  <c r="G46" i="13"/>
  <c r="G50" i="13"/>
  <c r="G41" i="13"/>
  <c r="G49" i="13"/>
  <c r="G43" i="13"/>
  <c r="G47" i="13"/>
  <c r="G45" i="13"/>
  <c r="G44" i="13"/>
  <c r="G48" i="13"/>
  <c r="J41" i="13"/>
  <c r="J45" i="13"/>
  <c r="J49" i="13"/>
  <c r="J42" i="13"/>
  <c r="J46" i="13"/>
  <c r="J50" i="13"/>
  <c r="J43" i="13"/>
  <c r="J47" i="13"/>
  <c r="J44" i="13"/>
  <c r="J48" i="13"/>
  <c r="F43" i="13"/>
  <c r="F47" i="13"/>
  <c r="F44" i="13"/>
  <c r="F48" i="13"/>
  <c r="F41" i="13"/>
  <c r="F45" i="13"/>
  <c r="F49" i="13"/>
  <c r="F42" i="13"/>
  <c r="F46" i="13"/>
  <c r="F50" i="13"/>
  <c r="E43" i="13"/>
  <c r="E47" i="13"/>
  <c r="E46" i="13"/>
  <c r="E44" i="13"/>
  <c r="E48" i="13"/>
  <c r="E41" i="13"/>
  <c r="E45" i="13"/>
  <c r="E49" i="13"/>
  <c r="E42" i="13"/>
  <c r="E50" i="13"/>
  <c r="E39" i="13"/>
  <c r="B23" i="13"/>
  <c r="E51" i="13"/>
  <c r="H23" i="13"/>
  <c r="K23" i="13"/>
  <c r="J23" i="13"/>
  <c r="D23" i="13"/>
  <c r="F23" i="13"/>
  <c r="I23" i="13"/>
  <c r="E23" i="13"/>
  <c r="F51" i="13"/>
  <c r="E40" i="13"/>
  <c r="C40" i="13"/>
  <c r="C39" i="13"/>
  <c r="C51" i="13"/>
  <c r="G40" i="13"/>
  <c r="F39" i="13"/>
  <c r="F40" i="13"/>
  <c r="J39" i="13"/>
  <c r="H51" i="13"/>
  <c r="I40" i="13"/>
  <c r="G51" i="13"/>
  <c r="D40" i="13"/>
  <c r="H40" i="13"/>
  <c r="J51" i="13"/>
  <c r="I51" i="13"/>
  <c r="J40" i="13"/>
  <c r="G39" i="13"/>
  <c r="D51" i="13"/>
  <c r="I39" i="13"/>
  <c r="D39" i="13"/>
  <c r="G23" i="13"/>
  <c r="H39" i="13"/>
  <c r="J35" i="13" l="1"/>
  <c r="K51" i="13"/>
  <c r="K44" i="13"/>
  <c r="K50" i="13"/>
  <c r="K42" i="13"/>
  <c r="K48" i="13"/>
  <c r="K43" i="13"/>
  <c r="K47" i="13"/>
  <c r="K49" i="13"/>
  <c r="K40" i="13"/>
  <c r="K45" i="13"/>
  <c r="K41" i="13"/>
  <c r="K46" i="13"/>
  <c r="K39" i="13"/>
  <c r="H35" i="13"/>
  <c r="G35" i="13"/>
  <c r="I35" i="13"/>
  <c r="K35" i="13"/>
  <c r="F35" i="13"/>
  <c r="C35" i="13"/>
  <c r="E35" i="13"/>
  <c r="D35" i="13"/>
  <c r="L24" i="3"/>
  <c r="L26" i="3" s="1"/>
  <c r="H24" i="3"/>
  <c r="H27" i="3" s="1"/>
  <c r="C24" i="3"/>
  <c r="C38" i="3" s="1"/>
  <c r="F24" i="3"/>
  <c r="F36" i="3" s="1"/>
  <c r="J24" i="3"/>
  <c r="J30" i="3" s="1"/>
  <c r="K24" i="3"/>
  <c r="K29" i="3" s="1"/>
  <c r="I24" i="3"/>
  <c r="I38" i="3" s="1"/>
  <c r="D24" i="3"/>
  <c r="D32" i="3" s="1"/>
  <c r="E24" i="3"/>
  <c r="E29" i="3" s="1"/>
  <c r="G24" i="3"/>
  <c r="G35" i="3" s="1"/>
  <c r="C43" i="3" l="1"/>
  <c r="E35" i="3"/>
  <c r="E27" i="3"/>
  <c r="F38" i="3"/>
  <c r="C37" i="3"/>
  <c r="E33" i="3"/>
  <c r="E36" i="3"/>
  <c r="L36" i="3"/>
  <c r="J41" i="3"/>
  <c r="J25" i="3"/>
  <c r="J40" i="3"/>
  <c r="J36" i="3"/>
  <c r="L29" i="3"/>
  <c r="I37" i="3"/>
  <c r="C29" i="3"/>
  <c r="C36" i="3"/>
  <c r="I32" i="3"/>
  <c r="C32" i="3"/>
  <c r="C34" i="3"/>
  <c r="C25" i="3"/>
  <c r="J43" i="3"/>
  <c r="C27" i="3"/>
  <c r="J35" i="3"/>
  <c r="C33" i="3"/>
  <c r="J29" i="3"/>
  <c r="L40" i="3"/>
  <c r="D28" i="3"/>
  <c r="K40" i="3"/>
  <c r="D33" i="3"/>
  <c r="K32" i="3"/>
  <c r="D40" i="3"/>
  <c r="K42" i="3"/>
  <c r="F37" i="3"/>
  <c r="F39" i="3"/>
  <c r="L41" i="3"/>
  <c r="K43" i="3"/>
  <c r="D37" i="3"/>
  <c r="D25" i="3"/>
  <c r="D39" i="3"/>
  <c r="J28" i="3"/>
  <c r="F25" i="3"/>
  <c r="L38" i="3"/>
  <c r="K26" i="3"/>
  <c r="D31" i="3"/>
  <c r="E38" i="3"/>
  <c r="D38" i="3"/>
  <c r="J39" i="3"/>
  <c r="L34" i="3"/>
  <c r="I43" i="3"/>
  <c r="J31" i="3"/>
  <c r="L28" i="3"/>
  <c r="D29" i="3"/>
  <c r="K25" i="3"/>
  <c r="J32" i="3"/>
  <c r="L31" i="3"/>
  <c r="I34" i="3"/>
  <c r="F31" i="3"/>
  <c r="H26" i="3"/>
  <c r="L35" i="3"/>
  <c r="E37" i="3"/>
  <c r="G34" i="3"/>
  <c r="G40" i="3"/>
  <c r="D43" i="3"/>
  <c r="I27" i="3"/>
  <c r="K28" i="3"/>
  <c r="K31" i="3"/>
  <c r="J26" i="3"/>
  <c r="F41" i="3"/>
  <c r="F34" i="3"/>
  <c r="C28" i="3"/>
  <c r="H38" i="3"/>
  <c r="O24" i="3"/>
  <c r="L43" i="3"/>
  <c r="H31" i="3"/>
  <c r="H29" i="3"/>
  <c r="H35" i="3"/>
  <c r="E40" i="3"/>
  <c r="I29" i="3"/>
  <c r="I36" i="3"/>
  <c r="E43" i="3"/>
  <c r="G29" i="3"/>
  <c r="F30" i="3"/>
  <c r="H32" i="3"/>
  <c r="E30" i="3"/>
  <c r="E34" i="3"/>
  <c r="G42" i="3"/>
  <c r="I31" i="3"/>
  <c r="I41" i="3"/>
  <c r="G41" i="3"/>
  <c r="K35" i="3"/>
  <c r="E26" i="3"/>
  <c r="I30" i="3"/>
  <c r="H30" i="3"/>
  <c r="L37" i="3"/>
  <c r="L25" i="3"/>
  <c r="E39" i="3"/>
  <c r="G26" i="3"/>
  <c r="G39" i="3"/>
  <c r="D35" i="3"/>
  <c r="I35" i="3"/>
  <c r="K38" i="3"/>
  <c r="K27" i="3"/>
  <c r="J37" i="3"/>
  <c r="F28" i="3"/>
  <c r="C31" i="3"/>
  <c r="C40" i="3"/>
  <c r="H33" i="3"/>
  <c r="L30" i="3"/>
  <c r="L42" i="3"/>
  <c r="G32" i="3"/>
  <c r="H34" i="3"/>
  <c r="G28" i="3"/>
  <c r="H43" i="3"/>
  <c r="G30" i="3"/>
  <c r="F40" i="3"/>
  <c r="F43" i="3"/>
  <c r="C42" i="3"/>
  <c r="E28" i="3"/>
  <c r="G27" i="3"/>
  <c r="D26" i="3"/>
  <c r="D41" i="3"/>
  <c r="I26" i="3"/>
  <c r="K33" i="3"/>
  <c r="K34" i="3"/>
  <c r="J38" i="3"/>
  <c r="F29" i="3"/>
  <c r="C35" i="3"/>
  <c r="C30" i="3"/>
  <c r="H41" i="3"/>
  <c r="L32" i="3"/>
  <c r="H36" i="3"/>
  <c r="I28" i="3"/>
  <c r="I25" i="3"/>
  <c r="E31" i="3"/>
  <c r="I40" i="3"/>
  <c r="F35" i="3"/>
  <c r="G37" i="3"/>
  <c r="D34" i="3"/>
  <c r="I33" i="3"/>
  <c r="K41" i="3"/>
  <c r="J42" i="3"/>
  <c r="J33" i="3"/>
  <c r="F42" i="3"/>
  <c r="C41" i="3"/>
  <c r="N24" i="3"/>
  <c r="H40" i="3"/>
  <c r="L39" i="3"/>
  <c r="D36" i="3"/>
  <c r="G38" i="3"/>
  <c r="H25" i="3"/>
  <c r="L33" i="3"/>
  <c r="G31" i="3"/>
  <c r="K37" i="3"/>
  <c r="G25" i="3"/>
  <c r="D42" i="3"/>
  <c r="K39" i="3"/>
  <c r="J34" i="3"/>
  <c r="F32" i="3"/>
  <c r="C39" i="3"/>
  <c r="C26" i="3"/>
  <c r="H37" i="3"/>
  <c r="L27" i="3"/>
  <c r="K36" i="3"/>
  <c r="E32" i="3"/>
  <c r="H28" i="3"/>
  <c r="E42" i="3"/>
  <c r="I42" i="3"/>
  <c r="F27" i="3"/>
  <c r="F33" i="3"/>
  <c r="G43" i="3"/>
  <c r="H39" i="3"/>
  <c r="G33" i="3"/>
  <c r="K30" i="3"/>
  <c r="E41" i="3"/>
  <c r="E25" i="3"/>
  <c r="D27" i="3"/>
  <c r="I39" i="3"/>
  <c r="G36" i="3"/>
  <c r="D30" i="3"/>
  <c r="J27" i="3"/>
  <c r="F26" i="3"/>
  <c r="H42" i="3"/>
</calcChain>
</file>

<file path=xl/sharedStrings.xml><?xml version="1.0" encoding="utf-8"?>
<sst xmlns="http://schemas.openxmlformats.org/spreadsheetml/2006/main" count="954" uniqueCount="252">
  <si>
    <t>Chapter 4: Proven offences by children</t>
  </si>
  <si>
    <t>Table</t>
  </si>
  <si>
    <t>Title</t>
  </si>
  <si>
    <t>Table 4.1</t>
  </si>
  <si>
    <t>Table 4.2</t>
  </si>
  <si>
    <t>Table 4.6</t>
  </si>
  <si>
    <t>Table 4.7</t>
  </si>
  <si>
    <t>Source:</t>
  </si>
  <si>
    <t>Bespoke analysis of the Youth Justice Application Framework</t>
  </si>
  <si>
    <t>Knife and offensive weapon sentencing statistics</t>
  </si>
  <si>
    <t>Notes</t>
  </si>
  <si>
    <t>Note number</t>
  </si>
  <si>
    <t>Note Text</t>
  </si>
  <si>
    <t>Offence groups listed under 'Other' include; Arson, Breach of bail, Breach of conditional discharge, Death or injury by dangerous driving, Fraud and forgery, Not known, Other, Racially aggravated offences, Vehicle theft / Unauthorised taking.</t>
  </si>
  <si>
    <t>Youth justice services work with a small number of young people who are aged over 17 and finishing their disposal.</t>
  </si>
  <si>
    <t>Offence seriousness score / gravity is scored out of eight, with the most serious offence receiving a score of 8. The offence list reflects that of the Police National Legal Database (PNLD) and is in line with other criminal justice agencies.</t>
  </si>
  <si>
    <t>The disposal given in this table is only the most severe of the disposals given as a result of the child being found guilty and may also be dependent on other offences committed at the same time.</t>
  </si>
  <si>
    <t>Reprimands and final warnings were replaced by youth cautions for all 10 to 17 year olds from 8 April 2013 and youth conditional cautions were made available for all 10 to 17 year olds from 8 April 2013.</t>
  </si>
  <si>
    <t>Includes cases where a child is committed to the Crown court for sentencing and is otherwise dealt with on conviction.</t>
  </si>
  <si>
    <t>This worksheet contains one table. Some cells refer to notes, which can be found in the notes worksheet.</t>
  </si>
  <si>
    <t>The year on year change for proportion of total refers to percentage point change.</t>
  </si>
  <si>
    <t>Number or proportion</t>
  </si>
  <si>
    <t>Offence group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</si>
  <si>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</si>
  <si>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</si>
  <si>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</si>
  <si>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</si>
  <si>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</si>
  <si>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</si>
  <si>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</si>
  <si>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</si>
  <si>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</si>
  <si>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Number</t>
  </si>
  <si>
    <t>Violence against the person</t>
  </si>
  <si>
    <t>Motoring offences</t>
  </si>
  <si>
    <t>Drugs</t>
  </si>
  <si>
    <t>Criminal damage</t>
  </si>
  <si>
    <t>Public order</t>
  </si>
  <si>
    <t>Robbery</t>
  </si>
  <si>
    <t>Burglary</t>
  </si>
  <si>
    <t>Breach of statutory order</t>
  </si>
  <si>
    <t>Sexual offences</t>
  </si>
  <si>
    <t>Total number</t>
  </si>
  <si>
    <t>Total proven offences</t>
  </si>
  <si>
    <t>Proportion of total</t>
  </si>
  <si>
    <t>..</t>
  </si>
  <si>
    <t>YJB offence type</t>
  </si>
  <si>
    <t>Number of offences</t>
  </si>
  <si>
    <t>Other</t>
  </si>
  <si>
    <t>10</t>
  </si>
  <si>
    <t>11</t>
  </si>
  <si>
    <t>12</t>
  </si>
  <si>
    <t>13</t>
  </si>
  <si>
    <t>14</t>
  </si>
  <si>
    <t>15</t>
  </si>
  <si>
    <t>16</t>
  </si>
  <si>
    <t>Total</t>
  </si>
  <si>
    <t>Aged
10 to 14</t>
  </si>
  <si>
    <t>Aged
15 to 17</t>
  </si>
  <si>
    <t>Girls</t>
  </si>
  <si>
    <t>Boys</t>
  </si>
  <si>
    <t>Unknown</t>
  </si>
  <si>
    <t>Asian</t>
  </si>
  <si>
    <t>Black</t>
  </si>
  <si>
    <t>Mixed</t>
  </si>
  <si>
    <t>Ethnic minority groups</t>
  </si>
  <si>
    <t>White</t>
  </si>
  <si>
    <t>1</t>
  </si>
  <si>
    <t>2</t>
  </si>
  <si>
    <t>3</t>
  </si>
  <si>
    <t>4</t>
  </si>
  <si>
    <t>5</t>
  </si>
  <si>
    <t>6</t>
  </si>
  <si>
    <t>7</t>
  </si>
  <si>
    <t>8</t>
  </si>
  <si>
    <t>Characteristic</t>
  </si>
  <si>
    <t>10 to 14</t>
  </si>
  <si>
    <t>15 to 17</t>
  </si>
  <si>
    <t>10-14</t>
  </si>
  <si>
    <t>15-17</t>
  </si>
  <si>
    <t>Some cells have no available data. "-" = 0.</t>
  </si>
  <si>
    <t>Ethnicity</t>
  </si>
  <si>
    <t>Offence type</t>
  </si>
  <si>
    <t>1 to 2</t>
  </si>
  <si>
    <t>3 to 4</t>
  </si>
  <si>
    <t>5 to 6</t>
  </si>
  <si>
    <t>7 to 8</t>
  </si>
  <si>
    <t>Total including unknown</t>
  </si>
  <si>
    <t>Year ending March</t>
  </si>
  <si>
    <t>Absolute / conditional discharge</t>
  </si>
  <si>
    <t>Fine</t>
  </si>
  <si>
    <t>Community sentence</t>
  </si>
  <si>
    <t>Immediate custody</t>
  </si>
  <si>
    <t>N/A</t>
  </si>
  <si>
    <t>2024</t>
  </si>
  <si>
    <t>Theft and handling</t>
  </si>
  <si>
    <t>Offence_Group_3</t>
  </si>
  <si>
    <t>Gravity_Score_Grouped</t>
  </si>
  <si>
    <t>2020-21</t>
  </si>
  <si>
    <t>2021-22</t>
  </si>
  <si>
    <t>2022-23</t>
  </si>
  <si>
    <t>2023-24</t>
  </si>
  <si>
    <t>Grand Total</t>
  </si>
  <si>
    <t>1 to 4</t>
  </si>
  <si>
    <t>5 to 8</t>
  </si>
  <si>
    <t>Not available</t>
  </si>
  <si>
    <t>Breach of statutory order Total</t>
  </si>
  <si>
    <t>Burglary Total</t>
  </si>
  <si>
    <t>Criminal damage Total</t>
  </si>
  <si>
    <t>Drugs Total</t>
  </si>
  <si>
    <t>Motoring offences Total</t>
  </si>
  <si>
    <t>Other Total</t>
  </si>
  <si>
    <t>Public order Total</t>
  </si>
  <si>
    <t>Robbery Total</t>
  </si>
  <si>
    <t>Sexual offences Total</t>
  </si>
  <si>
    <t>Theft and handling Total</t>
  </si>
  <si>
    <t>Violence against the person Total</t>
  </si>
  <si>
    <t>This worksheet contains one table and refers to notes throughout the chapter 4 supplementary tables.</t>
  </si>
  <si>
    <t>% change March 2015 to March 2025</t>
  </si>
  <si>
    <t>% change March 2024 to March 2025</t>
  </si>
  <si>
    <t>Proven offences by children by offence type and gravity score, year ending March 2025</t>
  </si>
  <si>
    <t>Proven offences by children by demographic characteristics and gravity score, year ending March 2025</t>
  </si>
  <si>
    <t>Proven offences by children by offence type, gravity score and ethnicity, year ending March 2025</t>
  </si>
  <si>
    <t>Knife and offensive weapon offences committed by children, resulting in a caution or sentence, years ending March 2015 to 2025</t>
  </si>
  <si>
    <t>Possession of a knife or offensive weapon offence committed by children, resulting in a caution or sentence, years ending March 2015 to 2025</t>
  </si>
  <si>
    <t>Threatening with a knife or offensive weapon offences committed by children, resulting in a caution or sentence, years ending March 2014 to 2025</t>
  </si>
  <si>
    <t>Breach of order</t>
  </si>
  <si>
    <t>Criminal damage and arson</t>
  </si>
  <si>
    <t>Possession of weapons</t>
  </si>
  <si>
    <t>Share in year ending March 2025</t>
  </si>
  <si>
    <t>2025</t>
  </si>
  <si>
    <t>Share in the year ending March 2025</t>
  </si>
  <si>
    <t>East Midlands</t>
  </si>
  <si>
    <t>Eastern</t>
  </si>
  <si>
    <t>London</t>
  </si>
  <si>
    <t>North East</t>
  </si>
  <si>
    <t>North West</t>
  </si>
  <si>
    <t>South East</t>
  </si>
  <si>
    <t>South West</t>
  </si>
  <si>
    <t>Wales</t>
  </si>
  <si>
    <t>West Midlands</t>
  </si>
  <si>
    <t>Yorkshire and the Humber</t>
  </si>
  <si>
    <t>Table 4.9</t>
  </si>
  <si>
    <t>Table 4.10</t>
  </si>
  <si>
    <t>Grooming / illegal Incitement into sexual activity</t>
  </si>
  <si>
    <t>Offences related to indecent or extreme pornographic images or videos</t>
  </si>
  <si>
    <t>Rape / sexual assault</t>
  </si>
  <si>
    <t>Number or percentage</t>
  </si>
  <si>
    <t>Percentage</t>
  </si>
  <si>
    <t>Year ending March 2025</t>
  </si>
  <si>
    <t>Cannabis</t>
  </si>
  <si>
    <t>Cocaine</t>
  </si>
  <si>
    <t>Crack cocaine</t>
  </si>
  <si>
    <t>Heroin</t>
  </si>
  <si>
    <t>Ketamine</t>
  </si>
  <si>
    <t>MDMA</t>
  </si>
  <si>
    <t>Other or not stated</t>
  </si>
  <si>
    <t>Type of drug</t>
  </si>
  <si>
    <t>Table 4.2: Proven offences by children by offence type, England and Wales, year ending March 2025</t>
  </si>
  <si>
    <t>Possession</t>
  </si>
  <si>
    <t>Supply</t>
  </si>
  <si>
    <t>Class of drug</t>
  </si>
  <si>
    <t>Offence sub category</t>
  </si>
  <si>
    <t>Class A</t>
  </si>
  <si>
    <t>Class B</t>
  </si>
  <si>
    <t>Class C</t>
  </si>
  <si>
    <t>Not stated</t>
  </si>
  <si>
    <t>Assault against person</t>
  </si>
  <si>
    <t>Assault / Obstruct police officer / authorised officer / resist arrest</t>
  </si>
  <si>
    <t>Common assault</t>
  </si>
  <si>
    <t>Death or injury by dangerous driving</t>
  </si>
  <si>
    <t>Death by dangerous driving</t>
  </si>
  <si>
    <t>Injury by dangerous driving</t>
  </si>
  <si>
    <t>Kidnapping / abduction / false imprisonment</t>
  </si>
  <si>
    <t>False imprisonment</t>
  </si>
  <si>
    <t>Kidnap</t>
  </si>
  <si>
    <t>Manslaughter</t>
  </si>
  <si>
    <t>Murder</t>
  </si>
  <si>
    <t>Attempt murder</t>
  </si>
  <si>
    <t>Conspiracy to murder</t>
  </si>
  <si>
    <t>Threaten violence</t>
  </si>
  <si>
    <t>Threaten with weapon</t>
  </si>
  <si>
    <t>Threats to kill</t>
  </si>
  <si>
    <t>Murder and Manslaughter</t>
  </si>
  <si>
    <t>Assault occasioning actual bodily harm</t>
  </si>
  <si>
    <t>Assault occasioning grievous bodily harm</t>
  </si>
  <si>
    <t>Proven sexual offences by subcategory, year ending March 2025</t>
  </si>
  <si>
    <t>Proven drug offences by offence subcategory, class and type of drug, England and Wales, year ending March 2025</t>
  </si>
  <si>
    <t>Table 4.10a</t>
  </si>
  <si>
    <t>Table 4.10b</t>
  </si>
  <si>
    <t>% change March 2015 to 2025</t>
  </si>
  <si>
    <t>% change March 2024 to 2025</t>
  </si>
  <si>
    <t>Proven offences by children by offence type, Wales and Englsih region, age, sex and ethnicity, year ending March 2025</t>
  </si>
  <si>
    <t>Table 4.4a refers to the number of proven offences by offence type and gravity score; Table 4.4b refers to proportions of offences; Table 4.4c refers to the proportions of proven offences.</t>
  </si>
  <si>
    <t>Some cells have no data available. ".." = Not available, "-" = 0.</t>
  </si>
  <si>
    <t>Proven offences by children by offence group, England and Wales, years ending March 2015 to 2025</t>
  </si>
  <si>
    <t>Some cells have no available data. “N/A” = Not applicable</t>
  </si>
  <si>
    <t>Proven offences by children by offence type, England and Wales, year ending March 2025</t>
  </si>
  <si>
    <t>Table 4.3a refers to offence type by region; Table 4.3b refers to offence type by age; Table 4.3c refers to offence type by sex; Table 4.3d refers to offence type by ethnicity.</t>
  </si>
  <si>
    <t>Table 4.5a refers to the number of proven offences by demographics and gravity score; Table 4.5b refers to proportion of gravity score by demographics; Table 4.5c refers to proportion of demographics by gravity score.</t>
  </si>
  <si>
    <t>Table 4.7: Proven sexual offences by subcategory, year ending March 2025</t>
  </si>
  <si>
    <t>Table 4.8: Proven drug offences by offence subcategory, class and type of drug, England and Wales, year ending March 2025</t>
  </si>
  <si>
    <t>Table 4.8a refers to proven drug offences by offence subcategory; Table 4.8b refers to proven drug offences by class of drug; Table 4.8c refers to proven drug offences by type of drug.</t>
  </si>
  <si>
    <t>Table 4.8a: Proven drug offences by offence subcategory, year ending March 2025</t>
  </si>
  <si>
    <t>Table 4.8b: Proven drug offences by class of drug, year ending March 2025</t>
  </si>
  <si>
    <t>Table 4.8c: Proven drug offences by type of drug,  year ending March 2025</t>
  </si>
  <si>
    <t>Table 4.9: Proven violence against the person offences by high level and low level subcategories, England and Wales, year ending March 2025</t>
  </si>
  <si>
    <t>Low level offence subcategory</t>
  </si>
  <si>
    <t>High level offence subcategory</t>
  </si>
  <si>
    <t>Proven violence against the person offences by high level and low level subcategories, England and Wales, year ending March 2025</t>
  </si>
  <si>
    <t>This worksheet contain one table. Some cells refer to notes, which can be found in the notes worksheet.</t>
  </si>
  <si>
    <t>Table 4.3a: Region breakdown by offence type, year ending March 2025</t>
  </si>
  <si>
    <t>Table 4.3b: Age and age group breakdown by offence type, year ending March 2025</t>
  </si>
  <si>
    <t>Table 4.3c: Sex breakdown by offence type, year ending March 2025</t>
  </si>
  <si>
    <t>Table 4.3d: Ethnicity breakdown by offence type, year ending March 2025</t>
  </si>
  <si>
    <t>Tables 4.8a to 4.8c</t>
  </si>
  <si>
    <t>Tables 4.5a to 4.5c</t>
  </si>
  <si>
    <t xml:space="preserve">This worksheet contains one table. </t>
  </si>
  <si>
    <t>Table 4.3: Proven offences by children by offence type, Wales and English region, age, sex and ethnicity, year ending March 2025</t>
  </si>
  <si>
    <t>Subcategory</t>
  </si>
  <si>
    <t>Tables 4.4a to 4.4c</t>
  </si>
  <si>
    <t>This worksheet contains four tables, seperated by blank cells. Some cells refer to notes, which can be found in the notes worksheet.</t>
  </si>
  <si>
    <t>This worksheet contains three tables, seperated by blank cells. Some cells refer to notes, which can be found in the notes worksheet.</t>
  </si>
  <si>
    <t>Proportions are based on where the demographic characteristics were known. In the year ending March 2025, the ethnicity of the child was not known for 2%, and the sex was not known for less than 1% of the proven offences committed by children.</t>
  </si>
  <si>
    <t>Proportions are based on where gravity score was known. In the year ending March 2025, the gravity score was not known for less than 1% of all proven offences.</t>
  </si>
  <si>
    <t>Table 4.3a to 4.3d</t>
  </si>
  <si>
    <t>This worksheet contains three tables, seperated by blank cells.</t>
  </si>
  <si>
    <t>Other disposal [note 9]</t>
  </si>
  <si>
    <t>Youth cautions [note 8]</t>
  </si>
  <si>
    <t>Table 4.10: Knife and offensive weapon offences committed by children, resulting in a caution or sentence, years ending March 2015 to 2025 [note 7]</t>
  </si>
  <si>
    <t>Table 4.10a: Possession of a knife or offensive weapon offence committed by children, resulting in a caution or sentence, years ending March 2015 to 2025 [note 7]</t>
  </si>
  <si>
    <t>Table 4.10b: Threatening with a knife or offensive weapon offences committed by children, resulting in a caution or sentence, years ending March 2015 to 2025 [note 7]</t>
  </si>
  <si>
    <t>Table 4.4: Proven offences by children by offence type and gravity score, England and Wales, year ending March 2025 [note 4]</t>
  </si>
  <si>
    <t>Table 4.4a: Number of proven offences by children by offence type and gravity score, year ending March 2025 [note 4][note 5]</t>
  </si>
  <si>
    <t>Table 4.4b: Proportion of offences by children by offence type and gravity score, year ending March 2025 [note 4][note 5]</t>
  </si>
  <si>
    <t>Table 4.4c: Proportion of proven offences by children by gravity score and offence type, year ending March 2025 [note 4][note 5]</t>
  </si>
  <si>
    <t>Table 4.5: Proven offences by children by demographic characteristics and gravity score, England and Wales, year ending March 2025 [note 4]</t>
  </si>
  <si>
    <t>Table 4.5a: Number of proven offences by demographics and gravity score, year ending March 2025 [note 4][note 5][note 6]</t>
  </si>
  <si>
    <t>Table 4.5b: Proportion of gravity score by demographic characteristics, year ending March 2025 [note 4][note 5][note 6]</t>
  </si>
  <si>
    <t>Table 4.5c: Proportion of demographic characteristics by gravity score, year ending March 2025 [note 4][note 5][note 6]</t>
  </si>
  <si>
    <t>Table 4.6: Proven offences by children by offence type, gravity score and ethnicity, England and Wales, year ending March 2025 [note 4]</t>
  </si>
  <si>
    <t>17+
[note 3]</t>
  </si>
  <si>
    <t>Other [note 2]</t>
  </si>
  <si>
    <t>Offence groups used in this publication differ from those in earlier publications owing to a review to enhance the usefulness of groups. This means that time series data is not available for some groups: These groups are marked as "not comparable with previous years". Further details are available in the Guide to Youth Justice Statistics.</t>
  </si>
  <si>
    <t>Table 4.1: Proven offences by children by offence group, England and Wales, years ending March 2015 to 2025 [note 1]</t>
  </si>
  <si>
    <t>Violence against the person (not comparable with previous years) [note 1]</t>
  </si>
  <si>
    <t>Theft and handling (not comparable with previous years) [note 1]</t>
  </si>
  <si>
    <t>Possession of weapons (not comparable with previous years) [note 1]</t>
  </si>
  <si>
    <t>Criminal damage and arson (not comparable with previous years) [note 1]</t>
  </si>
  <si>
    <t>Public order (not comparable with previous years) [note 1]</t>
  </si>
  <si>
    <t>Breach of order (not comparable with previous years) [note 1]</t>
  </si>
  <si>
    <t>Other (not comparable with previous years) [note 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</si>
</sst>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#,##0_ ;\-#,##0\ "/>
  </numFmts>
  <fonts count="17" x14ac:knownFonts="1">
    <font>
      <sz val="12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/>
      <top/>
      <bottom style="thin">
        <color indexed="64"/>
      </bottom>
      <diagonal/>
    </border>
    <border>
      <left/>
      <right style="dashed">
        <color auto="1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auto="1"/>
      </top>
      <bottom/>
      <diagonal/>
    </border>
    <border>
      <left style="dashed">
        <color indexed="64"/>
      </left>
      <right/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 applyProtection="0">
      <alignment horizontal="left" vertical="top"/>
    </xf>
    <xf numFmtId="0" fontId="10" fillId="0" borderId="0" applyNumberForma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12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63">
    <xf numFmtId="0" fontId="0" fillId="0" borderId="0" xfId="0"/>
    <xf numFmtId="0" fontId="6" fillId="0" borderId="0" xfId="0" applyFont="1"/>
    <xf numFmtId="0" fontId="2" fillId="0" borderId="0" xfId="0" applyFont="1"/>
    <xf numFmtId="0" fontId="1" fillId="0" borderId="0" xfId="0" applyFont="1"/>
    <xf numFmtId="0" fontId="7" fillId="0" borderId="0" xfId="9" applyFont="1"/>
    <xf numFmtId="0" fontId="1" fillId="0" borderId="0" xfId="9" applyAlignment="1">
      <alignment vertical="center"/>
    </xf>
    <xf numFmtId="0" fontId="7" fillId="0" borderId="1" xfId="9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quotePrefix="1" applyFont="1"/>
    <xf numFmtId="164" fontId="7" fillId="0" borderId="0" xfId="1" applyNumberFormat="1" applyFont="1" applyFill="1" applyBorder="1"/>
    <xf numFmtId="165" fontId="7" fillId="0" borderId="0" xfId="12" applyNumberFormat="1" applyFont="1" applyBorder="1"/>
    <xf numFmtId="0" fontId="7" fillId="0" borderId="0" xfId="0" applyFont="1"/>
    <xf numFmtId="0" fontId="2" fillId="0" borderId="0" xfId="9" applyFont="1" applyAlignment="1">
      <alignment vertical="center"/>
    </xf>
    <xf numFmtId="0" fontId="7" fillId="0" borderId="1" xfId="10" quotePrefix="1" applyFont="1" applyBorder="1" applyAlignment="1">
      <alignment horizontal="right" vertical="center"/>
    </xf>
    <xf numFmtId="0" fontId="7" fillId="0" borderId="1" xfId="9" applyFont="1" applyBorder="1" applyAlignment="1">
      <alignment horizontal="right" vertical="center" wrapText="1"/>
    </xf>
    <xf numFmtId="164" fontId="1" fillId="0" borderId="0" xfId="1" applyNumberFormat="1" applyFont="1" applyBorder="1" applyAlignment="1">
      <alignment horizontal="right" vertical="center"/>
    </xf>
    <xf numFmtId="9" fontId="1" fillId="0" borderId="0" xfId="12" applyFont="1" applyBorder="1" applyAlignment="1">
      <alignment horizontal="right" vertical="center"/>
    </xf>
    <xf numFmtId="9" fontId="7" fillId="0" borderId="0" xfId="12" applyFont="1" applyBorder="1" applyAlignment="1">
      <alignment horizontal="right" vertical="center"/>
    </xf>
    <xf numFmtId="0" fontId="7" fillId="0" borderId="1" xfId="10" applyFont="1" applyBorder="1" applyAlignment="1">
      <alignment horizontal="left" vertical="center" wrapText="1"/>
    </xf>
    <xf numFmtId="0" fontId="1" fillId="0" borderId="0" xfId="0" quotePrefix="1" applyFont="1" applyAlignment="1">
      <alignment horizontal="left" vertical="center"/>
    </xf>
    <xf numFmtId="0" fontId="1" fillId="0" borderId="0" xfId="9" applyAlignment="1">
      <alignment horizontal="left" vertical="center"/>
    </xf>
    <xf numFmtId="0" fontId="2" fillId="0" borderId="0" xfId="9" applyFont="1"/>
    <xf numFmtId="164" fontId="1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9" fontId="1" fillId="0" borderId="0" xfId="12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9" fontId="1" fillId="0" borderId="0" xfId="12" applyFont="1" applyAlignment="1">
      <alignment horizontal="right" vertical="center"/>
    </xf>
    <xf numFmtId="9" fontId="7" fillId="0" borderId="4" xfId="12" applyFont="1" applyFill="1" applyBorder="1" applyAlignment="1">
      <alignment horizontal="right" vertical="center"/>
    </xf>
    <xf numFmtId="9" fontId="7" fillId="0" borderId="4" xfId="12" applyFont="1" applyBorder="1" applyAlignment="1">
      <alignment horizontal="right" vertical="center"/>
    </xf>
    <xf numFmtId="0" fontId="2" fillId="0" borderId="0" xfId="4" applyFont="1">
      <alignment horizontal="left"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5" fontId="1" fillId="0" borderId="0" xfId="12" applyNumberFormat="1" applyFont="1" applyAlignment="1">
      <alignment horizontal="right" vertical="center"/>
    </xf>
    <xf numFmtId="10" fontId="1" fillId="0" borderId="0" xfId="12" applyNumberFormat="1" applyFont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7" fillId="0" borderId="1" xfId="0" quotePrefix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0" fontId="1" fillId="0" borderId="4" xfId="10" applyFont="1" applyBorder="1" applyAlignment="1">
      <alignment vertical="center"/>
    </xf>
    <xf numFmtId="0" fontId="1" fillId="0" borderId="0" xfId="10" applyFont="1" applyAlignment="1">
      <alignment vertical="center"/>
    </xf>
    <xf numFmtId="0" fontId="1" fillId="0" borderId="5" xfId="10" applyFont="1" applyBorder="1" applyAlignment="1">
      <alignment vertical="center"/>
    </xf>
    <xf numFmtId="0" fontId="1" fillId="0" borderId="4" xfId="10" quotePrefix="1" applyFont="1" applyBorder="1" applyAlignment="1">
      <alignment vertical="center"/>
    </xf>
    <xf numFmtId="0" fontId="1" fillId="0" borderId="1" xfId="10" quotePrefix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0" fontId="1" fillId="0" borderId="0" xfId="10" quotePrefix="1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quotePrefix="1" applyFont="1" applyAlignment="1">
      <alignment vertical="center"/>
    </xf>
    <xf numFmtId="0" fontId="1" fillId="0" borderId="0" xfId="10" applyFont="1" applyAlignment="1">
      <alignment horizontal="right" vertical="center"/>
    </xf>
    <xf numFmtId="164" fontId="1" fillId="0" borderId="6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9" fontId="1" fillId="0" borderId="4" xfId="0" applyNumberFormat="1" applyFont="1" applyBorder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0" borderId="5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right" vertical="center"/>
    </xf>
    <xf numFmtId="9" fontId="1" fillId="0" borderId="4" xfId="1" quotePrefix="1" applyNumberFormat="1" applyFont="1" applyBorder="1" applyAlignment="1">
      <alignment horizontal="right" vertical="center"/>
    </xf>
    <xf numFmtId="9" fontId="1" fillId="0" borderId="0" xfId="1" quotePrefix="1" applyNumberFormat="1" applyFont="1" applyBorder="1" applyAlignment="1">
      <alignment horizontal="right" vertical="center"/>
    </xf>
    <xf numFmtId="9" fontId="1" fillId="0" borderId="5" xfId="1" quotePrefix="1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164" fontId="1" fillId="0" borderId="7" xfId="1" applyNumberFormat="1" applyFont="1" applyBorder="1" applyAlignment="1">
      <alignment horizontal="right" vertical="center"/>
    </xf>
    <xf numFmtId="164" fontId="1" fillId="0" borderId="8" xfId="1" applyNumberFormat="1" applyFont="1" applyBorder="1" applyAlignment="1">
      <alignment horizontal="right" vertical="center"/>
    </xf>
    <xf numFmtId="164" fontId="1" fillId="0" borderId="5" xfId="1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7" applyFont="1" applyAlignment="1">
      <alignment horizontal="left" vertical="center" wrapText="1"/>
    </xf>
    <xf numFmtId="9" fontId="7" fillId="0" borderId="0" xfId="13" applyFont="1" applyFill="1" applyBorder="1" applyAlignment="1">
      <alignment horizontal="right" vertical="center" wrapText="1"/>
    </xf>
    <xf numFmtId="9" fontId="1" fillId="0" borderId="0" xfId="13" applyFont="1" applyFill="1" applyBorder="1" applyAlignment="1">
      <alignment horizontal="right" vertical="center" wrapText="1"/>
    </xf>
    <xf numFmtId="9" fontId="7" fillId="0" borderId="0" xfId="13" applyFont="1" applyBorder="1" applyAlignment="1">
      <alignment horizontal="right" vertical="center" wrapText="1"/>
    </xf>
    <xf numFmtId="9" fontId="1" fillId="0" borderId="0" xfId="13" applyFont="1" applyBorder="1" applyAlignment="1">
      <alignment horizontal="right" vertical="center" wrapText="1"/>
    </xf>
    <xf numFmtId="0" fontId="1" fillId="0" borderId="0" xfId="7" applyFont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4">
      <alignment horizontal="left" vertical="top"/>
    </xf>
    <xf numFmtId="0" fontId="7" fillId="0" borderId="1" xfId="0" quotePrefix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 wrapText="1"/>
    </xf>
    <xf numFmtId="0" fontId="7" fillId="0" borderId="4" xfId="11" applyFont="1" applyBorder="1" applyAlignment="1">
      <alignment horizontal="left" wrapText="1"/>
    </xf>
    <xf numFmtId="0" fontId="6" fillId="0" borderId="0" xfId="4" applyAlignment="1">
      <alignment horizontal="left"/>
    </xf>
    <xf numFmtId="0" fontId="1" fillId="0" borderId="0" xfId="11" applyFont="1" applyAlignment="1">
      <alignment horizontal="left" wrapText="1"/>
    </xf>
    <xf numFmtId="0" fontId="1" fillId="0" borderId="0" xfId="11" applyFont="1" applyAlignment="1">
      <alignment horizontal="left"/>
    </xf>
    <xf numFmtId="0" fontId="7" fillId="0" borderId="0" xfId="11" applyFont="1" applyAlignment="1">
      <alignment horizontal="left" wrapText="1"/>
    </xf>
    <xf numFmtId="3" fontId="1" fillId="0" borderId="0" xfId="11" applyNumberFormat="1" applyFont="1" applyAlignment="1">
      <alignment horizontal="right" vertical="center" wrapText="1"/>
    </xf>
    <xf numFmtId="10" fontId="1" fillId="0" borderId="0" xfId="12" applyNumberFormat="1" applyFont="1" applyFill="1" applyBorder="1" applyAlignment="1">
      <alignment horizontal="right" vertical="center" wrapText="1"/>
    </xf>
    <xf numFmtId="3" fontId="7" fillId="0" borderId="1" xfId="11" applyNumberFormat="1" applyFont="1" applyBorder="1" applyAlignment="1">
      <alignment horizontal="right" vertical="center" wrapText="1"/>
    </xf>
    <xf numFmtId="0" fontId="1" fillId="0" borderId="0" xfId="11" applyFont="1" applyAlignment="1">
      <alignment horizontal="left" vertical="center" wrapText="1"/>
    </xf>
    <xf numFmtId="0" fontId="6" fillId="0" borderId="0" xfId="4" applyAlignment="1">
      <alignment horizontal="left" vertical="center"/>
    </xf>
    <xf numFmtId="0" fontId="6" fillId="0" borderId="0" xfId="4" applyAlignment="1">
      <alignment vertical="center"/>
    </xf>
    <xf numFmtId="0" fontId="1" fillId="0" borderId="0" xfId="7" applyFont="1" applyAlignment="1">
      <alignment horizontal="right" vertical="center"/>
    </xf>
    <xf numFmtId="0" fontId="1" fillId="0" borderId="0" xfId="7" applyFont="1"/>
    <xf numFmtId="0" fontId="2" fillId="0" borderId="0" xfId="7" applyFont="1"/>
    <xf numFmtId="0" fontId="7" fillId="0" borderId="3" xfId="7" applyFont="1" applyBorder="1" applyAlignment="1">
      <alignment horizontal="left" vertical="center"/>
    </xf>
    <xf numFmtId="0" fontId="7" fillId="0" borderId="0" xfId="7" applyFont="1" applyAlignment="1">
      <alignment horizontal="right" vertical="center" wrapText="1" shrinkToFit="1"/>
    </xf>
    <xf numFmtId="3" fontId="7" fillId="0" borderId="4" xfId="7" applyNumberFormat="1" applyFont="1" applyBorder="1" applyAlignment="1">
      <alignment horizontal="right" vertical="center"/>
    </xf>
    <xf numFmtId="3" fontId="1" fillId="0" borderId="4" xfId="7" applyNumberFormat="1" applyFont="1" applyBorder="1" applyAlignment="1">
      <alignment horizontal="right" vertical="center"/>
    </xf>
    <xf numFmtId="3" fontId="7" fillId="0" borderId="0" xfId="7" applyNumberFormat="1" applyFont="1" applyAlignment="1">
      <alignment horizontal="right" vertical="center"/>
    </xf>
    <xf numFmtId="3" fontId="1" fillId="0" borderId="0" xfId="7" applyNumberFormat="1" applyFont="1" applyAlignment="1">
      <alignment horizontal="right" vertical="center"/>
    </xf>
    <xf numFmtId="0" fontId="1" fillId="0" borderId="1" xfId="7" applyFont="1" applyBorder="1" applyAlignment="1">
      <alignment horizontal="left" vertical="center"/>
    </xf>
    <xf numFmtId="3" fontId="7" fillId="0" borderId="1" xfId="7" applyNumberFormat="1" applyFont="1" applyBorder="1" applyAlignment="1">
      <alignment horizontal="right" vertical="center"/>
    </xf>
    <xf numFmtId="3" fontId="1" fillId="0" borderId="1" xfId="7" applyNumberFormat="1" applyFont="1" applyBorder="1" applyAlignment="1">
      <alignment horizontal="right" vertical="center"/>
    </xf>
    <xf numFmtId="9" fontId="1" fillId="0" borderId="0" xfId="13" applyFont="1" applyFill="1" applyBorder="1" applyAlignment="1">
      <alignment horizontal="right" vertical="center"/>
    </xf>
    <xf numFmtId="0" fontId="1" fillId="0" borderId="0" xfId="7" applyFont="1" applyAlignment="1">
      <alignment horizontal="left"/>
    </xf>
    <xf numFmtId="0" fontId="1" fillId="0" borderId="1" xfId="7" applyFont="1" applyBorder="1" applyAlignment="1">
      <alignment horizontal="left"/>
    </xf>
    <xf numFmtId="9" fontId="1" fillId="0" borderId="0" xfId="13" applyFon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0" borderId="1" xfId="7" applyFont="1" applyBorder="1" applyAlignment="1">
      <alignment horizontal="right" vertical="center" wrapText="1" shrinkToFit="1"/>
    </xf>
    <xf numFmtId="0" fontId="8" fillId="0" borderId="0" xfId="5" applyFont="1" applyFill="1" applyAlignment="1" applyProtection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0" borderId="1" xfId="11" applyFont="1" applyBorder="1" applyAlignment="1">
      <alignment horizontal="right" vertical="center"/>
    </xf>
    <xf numFmtId="0" fontId="7" fillId="0" borderId="1" xfId="11" applyFont="1" applyBorder="1" applyAlignment="1">
      <alignment horizontal="left" vertical="center"/>
    </xf>
    <xf numFmtId="165" fontId="1" fillId="0" borderId="0" xfId="12" applyNumberFormat="1" applyFont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0" fontId="13" fillId="2" borderId="10" xfId="0" applyFont="1" applyFill="1" applyBorder="1"/>
    <xf numFmtId="0" fontId="13" fillId="0" borderId="0" xfId="0" applyFont="1"/>
    <xf numFmtId="0" fontId="13" fillId="0" borderId="10" xfId="0" applyFont="1" applyBorder="1"/>
    <xf numFmtId="0" fontId="13" fillId="0" borderId="11" xfId="0" applyFont="1" applyBorder="1"/>
    <xf numFmtId="164" fontId="1" fillId="0" borderId="15" xfId="1" applyNumberFormat="1" applyFont="1" applyBorder="1" applyAlignment="1">
      <alignment horizontal="right" vertical="center"/>
    </xf>
    <xf numFmtId="164" fontId="1" fillId="0" borderId="17" xfId="1" applyNumberFormat="1" applyFont="1" applyBorder="1" applyAlignment="1">
      <alignment horizontal="right" vertical="center"/>
    </xf>
    <xf numFmtId="9" fontId="7" fillId="0" borderId="12" xfId="12" applyFont="1" applyBorder="1" applyAlignment="1">
      <alignment horizontal="right" vertical="center"/>
    </xf>
    <xf numFmtId="9" fontId="7" fillId="0" borderId="13" xfId="12" applyFont="1" applyBorder="1" applyAlignment="1">
      <alignment horizontal="right" vertical="center"/>
    </xf>
    <xf numFmtId="9" fontId="7" fillId="0" borderId="14" xfId="12" applyFont="1" applyBorder="1" applyAlignment="1">
      <alignment horizontal="right" vertical="center"/>
    </xf>
    <xf numFmtId="0" fontId="7" fillId="0" borderId="18" xfId="11" applyFont="1" applyBorder="1" applyAlignment="1">
      <alignment horizontal="left" wrapText="1"/>
    </xf>
    <xf numFmtId="164" fontId="1" fillId="0" borderId="16" xfId="1" applyNumberFormat="1" applyFont="1" applyFill="1" applyBorder="1" applyAlignment="1">
      <alignment horizontal="right" vertical="center" wrapText="1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0" xfId="11" applyNumberFormat="1" applyFont="1" applyAlignment="1">
      <alignment horizontal="right" vertical="center" wrapText="1"/>
    </xf>
    <xf numFmtId="164" fontId="1" fillId="0" borderId="15" xfId="11" applyNumberFormat="1" applyFont="1" applyBorder="1" applyAlignment="1">
      <alignment horizontal="right" vertical="center" wrapText="1"/>
    </xf>
    <xf numFmtId="164" fontId="7" fillId="0" borderId="18" xfId="1" applyNumberFormat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7" fillId="0" borderId="20" xfId="1" applyNumberFormat="1" applyFont="1" applyFill="1" applyBorder="1" applyAlignment="1">
      <alignment horizontal="right" vertical="center" wrapText="1"/>
    </xf>
    <xf numFmtId="164" fontId="7" fillId="0" borderId="21" xfId="1" applyNumberFormat="1" applyFont="1" applyFill="1" applyBorder="1" applyAlignment="1">
      <alignment horizontal="right" vertical="center" wrapText="1"/>
    </xf>
    <xf numFmtId="3" fontId="7" fillId="0" borderId="18" xfId="11" applyNumberFormat="1" applyFont="1" applyBorder="1" applyAlignment="1">
      <alignment horizontal="right" vertical="center" wrapText="1"/>
    </xf>
    <xf numFmtId="9" fontId="7" fillId="0" borderId="0" xfId="1" quotePrefix="1" applyNumberFormat="1" applyFont="1" applyBorder="1" applyAlignment="1">
      <alignment horizontal="right" vertical="center"/>
    </xf>
    <xf numFmtId="0" fontId="1" fillId="0" borderId="8" xfId="10" applyFont="1" applyBorder="1" applyAlignment="1">
      <alignment vertical="center"/>
    </xf>
    <xf numFmtId="9" fontId="1" fillId="0" borderId="8" xfId="1" quotePrefix="1" applyNumberFormat="1" applyFont="1" applyBorder="1" applyAlignment="1">
      <alignment horizontal="right" vertical="center"/>
    </xf>
    <xf numFmtId="0" fontId="7" fillId="0" borderId="22" xfId="10" applyFont="1" applyBorder="1" applyAlignment="1">
      <alignment vertical="center"/>
    </xf>
    <xf numFmtId="164" fontId="7" fillId="0" borderId="22" xfId="1" applyNumberFormat="1" applyFont="1" applyBorder="1" applyAlignment="1">
      <alignment horizontal="right" vertical="center"/>
    </xf>
    <xf numFmtId="9" fontId="7" fillId="0" borderId="22" xfId="1" quotePrefix="1" applyNumberFormat="1" applyFont="1" applyBorder="1" applyAlignment="1">
      <alignment horizontal="right" vertical="center"/>
    </xf>
    <xf numFmtId="0" fontId="7" fillId="0" borderId="23" xfId="0" quotePrefix="1" applyFont="1" applyBorder="1" applyAlignment="1">
      <alignment horizontal="right" vertical="center" wrapText="1"/>
    </xf>
    <xf numFmtId="9" fontId="1" fillId="0" borderId="12" xfId="0" applyNumberFormat="1" applyFont="1" applyBorder="1" applyAlignment="1">
      <alignment horizontal="right" vertical="center"/>
    </xf>
    <xf numFmtId="9" fontId="1" fillId="0" borderId="15" xfId="0" applyNumberFormat="1" applyFont="1" applyBorder="1" applyAlignment="1">
      <alignment horizontal="right" vertical="center"/>
    </xf>
    <xf numFmtId="9" fontId="1" fillId="0" borderId="25" xfId="0" applyNumberFormat="1" applyFont="1" applyBorder="1" applyAlignment="1">
      <alignment horizontal="right" vertical="center"/>
    </xf>
    <xf numFmtId="9" fontId="1" fillId="0" borderId="23" xfId="0" applyNumberFormat="1" applyFont="1" applyBorder="1" applyAlignment="1">
      <alignment horizontal="right" vertical="center"/>
    </xf>
    <xf numFmtId="0" fontId="7" fillId="0" borderId="24" xfId="0" quotePrefix="1" applyFont="1" applyBorder="1" applyAlignment="1">
      <alignment horizontal="right" vertical="center" wrapText="1"/>
    </xf>
    <xf numFmtId="9" fontId="7" fillId="0" borderId="14" xfId="0" applyNumberFormat="1" applyFont="1" applyBorder="1" applyAlignment="1">
      <alignment horizontal="right" vertical="center"/>
    </xf>
    <xf numFmtId="9" fontId="7" fillId="0" borderId="17" xfId="0" applyNumberFormat="1" applyFont="1" applyBorder="1" applyAlignment="1">
      <alignment horizontal="right" vertical="center"/>
    </xf>
    <xf numFmtId="9" fontId="7" fillId="0" borderId="26" xfId="0" applyNumberFormat="1" applyFont="1" applyBorder="1" applyAlignment="1">
      <alignment horizontal="right" vertical="center"/>
    </xf>
    <xf numFmtId="9" fontId="7" fillId="0" borderId="24" xfId="0" applyNumberFormat="1" applyFont="1" applyBorder="1" applyAlignment="1">
      <alignment horizontal="right" vertical="center"/>
    </xf>
    <xf numFmtId="9" fontId="7" fillId="0" borderId="4" xfId="1" quotePrefix="1" applyNumberFormat="1" applyFont="1" applyBorder="1" applyAlignment="1">
      <alignment horizontal="right" vertical="center"/>
    </xf>
    <xf numFmtId="9" fontId="7" fillId="0" borderId="5" xfId="1" quotePrefix="1" applyNumberFormat="1" applyFont="1" applyBorder="1" applyAlignment="1">
      <alignment horizontal="right" vertical="center"/>
    </xf>
    <xf numFmtId="9" fontId="7" fillId="0" borderId="8" xfId="1" quotePrefix="1" applyNumberFormat="1" applyFont="1" applyBorder="1" applyAlignment="1">
      <alignment horizontal="right" vertical="center"/>
    </xf>
    <xf numFmtId="3" fontId="7" fillId="0" borderId="17" xfId="0" applyNumberFormat="1" applyFont="1" applyBorder="1" applyAlignment="1">
      <alignment horizontal="right" vertical="center"/>
    </xf>
    <xf numFmtId="3" fontId="7" fillId="0" borderId="22" xfId="0" applyNumberFormat="1" applyFont="1" applyBorder="1" applyAlignment="1">
      <alignment horizontal="right" vertical="center"/>
    </xf>
    <xf numFmtId="3" fontId="7" fillId="0" borderId="27" xfId="0" applyNumberFormat="1" applyFont="1" applyBorder="1" applyAlignment="1">
      <alignment horizontal="right" vertical="center"/>
    </xf>
    <xf numFmtId="3" fontId="7" fillId="0" borderId="28" xfId="0" applyNumberFormat="1" applyFont="1" applyBorder="1" applyAlignment="1">
      <alignment horizontal="right" vertical="center"/>
    </xf>
    <xf numFmtId="9" fontId="7" fillId="0" borderId="22" xfId="12" applyFont="1" applyBorder="1" applyAlignment="1">
      <alignment horizontal="right" vertical="center"/>
    </xf>
    <xf numFmtId="9" fontId="1" fillId="0" borderId="15" xfId="12" applyFont="1" applyBorder="1" applyAlignment="1">
      <alignment horizontal="right" vertical="center"/>
    </xf>
    <xf numFmtId="9" fontId="7" fillId="0" borderId="17" xfId="12" applyFont="1" applyBorder="1" applyAlignment="1">
      <alignment horizontal="right" vertical="center"/>
    </xf>
    <xf numFmtId="9" fontId="7" fillId="0" borderId="27" xfId="12" applyFont="1" applyBorder="1" applyAlignment="1">
      <alignment horizontal="right" vertical="center"/>
    </xf>
    <xf numFmtId="9" fontId="7" fillId="0" borderId="28" xfId="12" applyFont="1" applyBorder="1" applyAlignment="1">
      <alignment horizontal="right" vertical="center"/>
    </xf>
    <xf numFmtId="0" fontId="7" fillId="0" borderId="29" xfId="11" applyFont="1" applyBorder="1" applyAlignment="1">
      <alignment horizontal="right" vertical="center" wrapText="1"/>
    </xf>
    <xf numFmtId="0" fontId="7" fillId="0" borderId="24" xfId="11" applyFont="1" applyBorder="1" applyAlignment="1">
      <alignment horizontal="right" vertical="center" wrapText="1"/>
    </xf>
    <xf numFmtId="3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9" fontId="7" fillId="0" borderId="13" xfId="12" applyFont="1" applyFill="1" applyBorder="1" applyAlignment="1">
      <alignment horizontal="right" vertical="center"/>
    </xf>
    <xf numFmtId="9" fontId="7" fillId="0" borderId="14" xfId="12" applyFont="1" applyFill="1" applyBorder="1" applyAlignment="1">
      <alignment horizontal="right" vertical="center"/>
    </xf>
    <xf numFmtId="0" fontId="7" fillId="0" borderId="18" xfId="0" applyFont="1" applyBorder="1" applyAlignment="1">
      <alignment horizontal="left"/>
    </xf>
    <xf numFmtId="3" fontId="7" fillId="0" borderId="20" xfId="11" applyNumberFormat="1" applyFont="1" applyBorder="1" applyAlignment="1">
      <alignment horizontal="right" vertical="center" wrapText="1"/>
    </xf>
    <xf numFmtId="3" fontId="7" fillId="0" borderId="21" xfId="11" applyNumberFormat="1" applyFont="1" applyBorder="1" applyAlignment="1">
      <alignment horizontal="right" vertical="center" wrapText="1"/>
    </xf>
    <xf numFmtId="0" fontId="1" fillId="0" borderId="0" xfId="9" quotePrefix="1" applyAlignment="1">
      <alignment horizontal="left" vertical="center"/>
    </xf>
    <xf numFmtId="0" fontId="7" fillId="0" borderId="0" xfId="9" applyFont="1" applyAlignment="1">
      <alignment horizontal="left" vertical="center"/>
    </xf>
    <xf numFmtId="1" fontId="1" fillId="0" borderId="0" xfId="12" applyNumberFormat="1" applyFont="1" applyBorder="1" applyAlignment="1">
      <alignment horizontal="right" vertical="center"/>
    </xf>
    <xf numFmtId="9" fontId="0" fillId="0" borderId="0" xfId="12" applyFont="1"/>
    <xf numFmtId="0" fontId="7" fillId="0" borderId="0" xfId="0" applyFont="1" applyAlignment="1">
      <alignment horizontal="right" vertical="center"/>
    </xf>
    <xf numFmtId="0" fontId="1" fillId="0" borderId="0" xfId="4" applyFont="1">
      <alignment horizontal="left" vertical="top"/>
    </xf>
    <xf numFmtId="0" fontId="7" fillId="0" borderId="3" xfId="4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9" fontId="1" fillId="0" borderId="0" xfId="12" applyFont="1" applyBorder="1"/>
    <xf numFmtId="0" fontId="7" fillId="0" borderId="3" xfId="4" applyFont="1" applyBorder="1">
      <alignment horizontal="left" vertical="top"/>
    </xf>
    <xf numFmtId="9" fontId="7" fillId="0" borderId="3" xfId="12" applyFont="1" applyBorder="1" applyAlignment="1">
      <alignment horizontal="right" vertical="center"/>
    </xf>
    <xf numFmtId="9" fontId="1" fillId="0" borderId="0" xfId="12" applyFont="1"/>
    <xf numFmtId="0" fontId="1" fillId="0" borderId="30" xfId="0" applyFont="1" applyBorder="1"/>
    <xf numFmtId="0" fontId="1" fillId="0" borderId="4" xfId="0" applyFont="1" applyBorder="1"/>
    <xf numFmtId="0" fontId="1" fillId="0" borderId="31" xfId="0" applyFont="1" applyBorder="1"/>
    <xf numFmtId="0" fontId="7" fillId="0" borderId="30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/>
    <xf numFmtId="0" fontId="7" fillId="0" borderId="3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/>
    <xf numFmtId="0" fontId="7" fillId="0" borderId="32" xfId="0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0" fontId="14" fillId="0" borderId="1" xfId="0" applyFont="1" applyBorder="1"/>
    <xf numFmtId="0" fontId="14" fillId="0" borderId="3" xfId="0" applyFont="1" applyBorder="1" applyAlignment="1">
      <alignment vertical="center" wrapText="1"/>
    </xf>
    <xf numFmtId="3" fontId="7" fillId="0" borderId="0" xfId="0" applyNumberFormat="1" applyFont="1"/>
    <xf numFmtId="0" fontId="7" fillId="0" borderId="32" xfId="0" applyFont="1" applyBorder="1"/>
    <xf numFmtId="0" fontId="7" fillId="0" borderId="3" xfId="0" applyFont="1" applyBorder="1"/>
    <xf numFmtId="0" fontId="15" fillId="0" borderId="0" xfId="0" applyFont="1" applyAlignment="1">
      <alignment horizontal="left" vertical="center"/>
    </xf>
    <xf numFmtId="0" fontId="15" fillId="0" borderId="0" xfId="0" applyFont="1"/>
    <xf numFmtId="0" fontId="7" fillId="0" borderId="1" xfId="9" applyFont="1" applyBorder="1" applyAlignment="1">
      <alignment horizontal="left" vertical="center"/>
    </xf>
    <xf numFmtId="164" fontId="7" fillId="0" borderId="1" xfId="1" applyNumberFormat="1" applyFont="1" applyFill="1" applyBorder="1" applyAlignment="1">
      <alignment horizontal="right" vertical="center"/>
    </xf>
    <xf numFmtId="9" fontId="7" fillId="0" borderId="1" xfId="12" applyFont="1" applyBorder="1" applyAlignment="1">
      <alignment horizontal="right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8" xfId="9" applyBorder="1" applyAlignment="1">
      <alignment horizontal="left" vertical="center"/>
    </xf>
    <xf numFmtId="9" fontId="1" fillId="0" borderId="8" xfId="12" applyFont="1" applyBorder="1" applyAlignment="1">
      <alignment horizontal="right" vertical="center"/>
    </xf>
    <xf numFmtId="0" fontId="1" fillId="0" borderId="8" xfId="9" quotePrefix="1" applyBorder="1" applyAlignment="1">
      <alignment horizontal="left" vertical="center"/>
    </xf>
    <xf numFmtId="1" fontId="1" fillId="0" borderId="8" xfId="12" applyNumberFormat="1" applyFont="1" applyBorder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7" fillId="0" borderId="18" xfId="4" applyFont="1" applyBorder="1">
      <alignment horizontal="left" vertical="top"/>
    </xf>
    <xf numFmtId="3" fontId="7" fillId="0" borderId="18" xfId="0" applyNumberFormat="1" applyFont="1" applyBorder="1" applyAlignment="1">
      <alignment horizontal="right" vertical="center"/>
    </xf>
    <xf numFmtId="0" fontId="7" fillId="0" borderId="35" xfId="11" applyFont="1" applyBorder="1" applyAlignment="1">
      <alignment horizontal="right" vertical="center"/>
    </xf>
    <xf numFmtId="0" fontId="7" fillId="0" borderId="33" xfId="11" applyFont="1" applyBorder="1" applyAlignment="1">
      <alignment horizontal="right" vertical="center" wrapText="1"/>
    </xf>
    <xf numFmtId="0" fontId="7" fillId="0" borderId="34" xfId="11" applyFont="1" applyBorder="1" applyAlignment="1">
      <alignment horizontal="right" vertical="center"/>
    </xf>
    <xf numFmtId="0" fontId="2" fillId="0" borderId="0" xfId="4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22" xfId="0" applyFont="1" applyBorder="1" applyAlignment="1">
      <alignment vertical="center"/>
    </xf>
    <xf numFmtId="10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0" fillId="0" borderId="0" xfId="0" applyNumberFormat="1"/>
    <xf numFmtId="164" fontId="0" fillId="0" borderId="0" xfId="12" applyNumberFormat="1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7" fillId="0" borderId="4" xfId="0" applyFont="1" applyBorder="1" applyAlignment="1">
      <alignment horizontal="right" vertical="center" wrapText="1"/>
    </xf>
    <xf numFmtId="9" fontId="1" fillId="0" borderId="0" xfId="12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9" fontId="1" fillId="0" borderId="8" xfId="12" applyFont="1" applyBorder="1" applyAlignment="1">
      <alignment vertical="center"/>
    </xf>
    <xf numFmtId="0" fontId="7" fillId="0" borderId="2" xfId="0" applyFont="1" applyBorder="1" applyAlignment="1">
      <alignment vertical="center"/>
    </xf>
    <xf numFmtId="9" fontId="7" fillId="0" borderId="1" xfId="12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1" fillId="0" borderId="36" xfId="0" applyFont="1" applyBorder="1"/>
    <xf numFmtId="0" fontId="1" fillId="0" borderId="8" xfId="0" applyFont="1" applyBorder="1"/>
    <xf numFmtId="3" fontId="1" fillId="0" borderId="4" xfId="0" applyNumberFormat="1" applyFont="1" applyBorder="1"/>
    <xf numFmtId="3" fontId="7" fillId="0" borderId="1" xfId="0" applyNumberFormat="1" applyFont="1" applyBorder="1"/>
    <xf numFmtId="3" fontId="7" fillId="0" borderId="3" xfId="0" applyNumberFormat="1" applyFont="1" applyBorder="1"/>
    <xf numFmtId="3" fontId="1" fillId="0" borderId="8" xfId="0" applyNumberFormat="1" applyFont="1" applyBorder="1"/>
    <xf numFmtId="3" fontId="0" fillId="0" borderId="0" xfId="0" applyNumberFormat="1"/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center" wrapText="1"/>
    </xf>
    <xf numFmtId="3" fontId="14" fillId="0" borderId="1" xfId="0" applyNumberFormat="1" applyFont="1" applyBorder="1"/>
    <xf numFmtId="9" fontId="1" fillId="0" borderId="4" xfId="12" applyFont="1" applyFill="1" applyBorder="1"/>
    <xf numFmtId="9" fontId="1" fillId="0" borderId="0" xfId="12" applyFont="1" applyFill="1" applyBorder="1"/>
    <xf numFmtId="9" fontId="1" fillId="0" borderId="8" xfId="12" applyFont="1" applyFill="1" applyBorder="1"/>
    <xf numFmtId="9" fontId="14" fillId="0" borderId="1" xfId="12" applyFont="1" applyFill="1" applyBorder="1"/>
    <xf numFmtId="9" fontId="1" fillId="0" borderId="0" xfId="0" applyNumberFormat="1" applyFont="1"/>
    <xf numFmtId="9" fontId="1" fillId="0" borderId="8" xfId="0" applyNumberFormat="1" applyFont="1" applyBorder="1"/>
    <xf numFmtId="9" fontId="7" fillId="0" borderId="1" xfId="0" applyNumberFormat="1" applyFont="1" applyBorder="1"/>
    <xf numFmtId="9" fontId="7" fillId="0" borderId="1" xfId="12" applyFont="1" applyFill="1" applyBorder="1"/>
    <xf numFmtId="0" fontId="16" fillId="0" borderId="0" xfId="15" applyFill="1" applyAlignment="1" applyProtection="1"/>
    <xf numFmtId="0" fontId="16" fillId="0" borderId="0" xfId="16" applyFill="1" applyAlignment="1" applyProtection="1"/>
  </cellXfs>
  <cellStyles count="17">
    <cellStyle name="Comma" xfId="1" builtinId="3"/>
    <cellStyle name="Comma 2" xfId="2" xr:uid="{00000000-0005-0000-0000-000001000000}"/>
    <cellStyle name="Comma 3" xfId="3" xr:uid="{00000000-0005-0000-0000-000002000000}"/>
    <cellStyle name="Followed Hyperlink" xfId="16" builtinId="9" customBuiltin="1"/>
    <cellStyle name="Heading Annual Stats" xfId="4" xr:uid="{00000000-0005-0000-0000-000003000000}"/>
    <cellStyle name="Hyperlink" xfId="15" builtinId="8" customBuiltin="1"/>
    <cellStyle name="Hyperlink 2" xfId="5" xr:uid="{00000000-0005-0000-0000-000005000000}"/>
    <cellStyle name="Normal" xfId="0" builtinId="0"/>
    <cellStyle name="Normal 13" xfId="6" xr:uid="{00000000-0005-0000-0000-000007000000}"/>
    <cellStyle name="Normal 2" xfId="7" xr:uid="{00000000-0005-0000-0000-000008000000}"/>
    <cellStyle name="Normal 2 4" xfId="8" xr:uid="{00000000-0005-0000-0000-000009000000}"/>
    <cellStyle name="Normal_1.4" xfId="9" xr:uid="{00000000-0005-0000-0000-00000A000000}"/>
    <cellStyle name="Normal_Anstats mock-up 2" xfId="10" xr:uid="{00000000-0005-0000-0000-00000B000000}"/>
    <cellStyle name="Normal_Sheet1" xfId="11" xr:uid="{00000000-0005-0000-0000-00000D000000}"/>
    <cellStyle name="Per cent" xfId="12" builtinId="5"/>
    <cellStyle name="Percent 2" xfId="13" xr:uid="{00000000-0005-0000-0000-00000F000000}"/>
    <cellStyle name="Readie" xfId="14" xr:uid="{00000000-0005-0000-0000-000010000000}"/>
  </cellStyles>
  <dxfs count="2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1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left" vertical="center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auto="1"/>
        <name val="Arial"/>
        <family val="2"/>
        <scheme val="none"/>
      </font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  <border diagonalUp="0" diagonalDown="0" outline="0">
        <left style="dashed">
          <color auto="1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 outline="0">
        <left style="dashed">
          <color auto="1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 style="dashed">
          <color auto="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vertical="center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 outline="0">
        <left style="dashed">
          <color auto="1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 style="dashed">
          <color auto="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vertical="center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wrapText="0" indent="0" justifyLastLine="0" shrinkToFit="0" readingOrder="0"/>
      <border diagonalUp="0" diagonalDown="0" outline="0">
        <left style="dashed">
          <color auto="1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  <border diagonalUp="0" diagonalDown="0" outline="0">
        <left/>
        <right style="dashed">
          <color auto="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vertical="center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#,##0_ ;\-#,##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dashed">
          <color indexed="64"/>
        </left>
        <right/>
        <vertical style="dashed">
          <color indexed="64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#,##0_ ;\-#,##0\ 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/>
        <bottom/>
        <vertical style="dashed">
          <color indexed="64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dashed">
          <color indexed="64"/>
        </right>
        <vertical style="dashed">
          <color indexed="64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/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 style="dashed">
          <color auto="1"/>
        </right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alignment horizontal="righ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0.0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dash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76C7663-6B74-4474-84B8-5D506E7E8660}" name="Notes" displayName="Notes" ref="A3:B12" totalsRowShown="0" headerRowDxfId="203">
  <tableColumns count="2">
    <tableColumn id="1" xr3:uid="{520C52AA-87EA-44B6-B82A-A3D496D4F4C8}" name="Note number" dataDxfId="202"/>
    <tableColumn id="2" xr3:uid="{5AFE46AF-994A-4BBA-B79F-BE58CF83DDF6}" name="Note Text" dataDxfId="20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E8EFB894-62CE-4C00-9FA8-8F0F600F3790}" name="ProvenOffences_Demographics_GravityScore_Number" displayName="ProvenOffences_Demographics_GravityScore_Number" ref="A6:K18" totalsRowShown="0" headerRowDxfId="91" dataDxfId="89" headerRowBorderDxfId="90" tableBorderDxfId="88" dataCellStyle="Comma">
  <tableColumns count="11">
    <tableColumn id="1" xr3:uid="{18476186-2701-4A19-A0DD-E5AC4BD96891}" name="Characteristic" dataDxfId="87" dataCellStyle="Normal_Anstats mock-up 2"/>
    <tableColumn id="2" xr3:uid="{0CD42236-9C4F-43B8-A832-7ACC15B54409}" name="Unknown" dataDxfId="86" dataCellStyle="Comma"/>
    <tableColumn id="3" xr3:uid="{1B530E4D-7F58-42F4-AAE1-5CEC1ADBFA36}" name="1" dataDxfId="85" dataCellStyle="Comma"/>
    <tableColumn id="4" xr3:uid="{42E3B3A1-34E9-41FB-B93E-44669B966D29}" name="2" dataDxfId="84" dataCellStyle="Comma"/>
    <tableColumn id="5" xr3:uid="{CA8AA06E-86FE-47C7-BEF2-9571A5245A30}" name="3" dataDxfId="83" dataCellStyle="Comma"/>
    <tableColumn id="6" xr3:uid="{324F15C4-AD36-41FB-BE5A-974ED5EC09AE}" name="4" dataDxfId="82" dataCellStyle="Comma"/>
    <tableColumn id="7" xr3:uid="{F9FEA287-C8EF-4865-B359-5051B4F66BB8}" name="5" dataDxfId="81" dataCellStyle="Comma"/>
    <tableColumn id="8" xr3:uid="{4F658630-F6F5-49DB-B816-5511548F571B}" name="6" dataDxfId="80" dataCellStyle="Comma"/>
    <tableColumn id="9" xr3:uid="{2D91C459-10FC-4D72-8813-844CE1545D17}" name="7" dataDxfId="79" dataCellStyle="Comma"/>
    <tableColumn id="10" xr3:uid="{DA8D42E6-9EF5-4973-8A81-D9B5FC517C64}" name="8" dataDxfId="78" dataCellStyle="Comma"/>
    <tableColumn id="11" xr3:uid="{B19485BC-702C-4758-BD41-86F544E1A7C2}" name="Total" dataDxfId="77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3E4C3785-002D-4F7B-888D-45EDFB961B1E}" name="ProvenOffences_GravityScore_Demographics_Prop" displayName="ProvenOffences_GravityScore_Demographics_Prop" ref="A21:K33" totalsRowShown="0" headerRowDxfId="76" dataDxfId="74" headerRowBorderDxfId="75" tableBorderDxfId="73">
  <tableColumns count="11">
    <tableColumn id="1" xr3:uid="{2F2708CD-647A-4AA4-9884-12C1754FEFC9}" name="Characteristic" dataDxfId="72" dataCellStyle="Normal_Anstats mock-up 2"/>
    <tableColumn id="2" xr3:uid="{31E10886-79C1-4AC8-9DE2-2B8C89BACB5B}" name="Unknown" dataDxfId="71" dataCellStyle="Comma"/>
    <tableColumn id="3" xr3:uid="{6DCC327B-2A0F-4015-89A8-CAE70961FB23}" name="1" dataDxfId="70">
      <calculatedColumnFormula>C7/SUM($C7:$J7)</calculatedColumnFormula>
    </tableColumn>
    <tableColumn id="4" xr3:uid="{98E397F4-0941-4C81-8622-D97F897624B1}" name="2" dataDxfId="69">
      <calculatedColumnFormula>D7/SUM($C7:$J7)</calculatedColumnFormula>
    </tableColumn>
    <tableColumn id="5" xr3:uid="{9F1664B5-DDB3-4F85-844A-F98F7D0B43A3}" name="3" dataDxfId="68">
      <calculatedColumnFormula>E7/SUM($C7:$J7)</calculatedColumnFormula>
    </tableColumn>
    <tableColumn id="6" xr3:uid="{62237E06-78B1-4AD3-B217-66F87E7B19E3}" name="4" dataDxfId="67">
      <calculatedColumnFormula>F7/SUM($C7:$J7)</calculatedColumnFormula>
    </tableColumn>
    <tableColumn id="7" xr3:uid="{B18CA513-7641-4DAD-9145-A384B8E5D88A}" name="5" dataDxfId="66">
      <calculatedColumnFormula>G7/SUM($C7:$J7)</calculatedColumnFormula>
    </tableColumn>
    <tableColumn id="8" xr3:uid="{83866D38-A553-4B62-9B94-A43F2F5A091B}" name="6" dataDxfId="65">
      <calculatedColumnFormula>H7/SUM($C7:$J7)</calculatedColumnFormula>
    </tableColumn>
    <tableColumn id="9" xr3:uid="{359B8DA9-8D3A-458A-B901-2B30F78604B7}" name="7" dataDxfId="64">
      <calculatedColumnFormula>I7/SUM($C7:$J7)</calculatedColumnFormula>
    </tableColumn>
    <tableColumn id="10" xr3:uid="{6C5D42B3-1053-4375-867C-6D8443DC87DB}" name="8" dataDxfId="63">
      <calculatedColumnFormula>IK7/SUM($C7:$J7)</calculatedColumnFormula>
    </tableColumn>
    <tableColumn id="11" xr3:uid="{2B546C5F-6D83-4C45-A9CB-C59BA0B4481E}" name="Total" dataDxfId="62">
      <calculatedColumnFormula>K7/$K7</calculatedColumnFormula>
    </tableColumn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F1533A9-CE1A-4E77-A074-7A311F88680D}" name="ProvenOffences_Demographics_GravityScore_Prop" displayName="ProvenOffences_Demographics_GravityScore_Prop" ref="A36:K51" totalsRowShown="0" headerRowDxfId="61" dataDxfId="59" headerRowBorderDxfId="60" tableBorderDxfId="58" dataCellStyle="Comma">
  <tableColumns count="11">
    <tableColumn id="1" xr3:uid="{7864B595-B4B6-460B-A0A8-ADAD5E8514F6}" name="Characteristic" dataDxfId="57" dataCellStyle="Normal_Anstats mock-up 2"/>
    <tableColumn id="2" xr3:uid="{5171F916-84D7-4B70-B7EA-00F94F907630}" name="Unknown" dataDxfId="56" dataCellStyle="Comma"/>
    <tableColumn id="3" xr3:uid="{3CFCBF42-915A-47B9-A3B6-9A3584910A1B}" name="1" dataDxfId="55" dataCellStyle="Comma"/>
    <tableColumn id="4" xr3:uid="{5C4F9B2B-FDC5-4A9D-955E-559245BAAA7B}" name="2" dataDxfId="54" dataCellStyle="Comma"/>
    <tableColumn id="5" xr3:uid="{448FF6E2-C76E-4FA9-8B06-67005DD7A005}" name="3" dataDxfId="53" dataCellStyle="Comma"/>
    <tableColumn id="6" xr3:uid="{993AC3BD-2170-463F-B2BC-BCF12DB1CC25}" name="4" dataDxfId="52" dataCellStyle="Comma"/>
    <tableColumn id="7" xr3:uid="{7A9CA6E4-9A01-466A-9C6D-9EEE5924A67F}" name="5" dataDxfId="51" dataCellStyle="Comma"/>
    <tableColumn id="8" xr3:uid="{B1DF61DB-0384-447E-A8A4-406D628F5705}" name="6" dataDxfId="50" dataCellStyle="Comma"/>
    <tableColumn id="9" xr3:uid="{F79BEDD2-D995-4FEF-9031-1F75F1269D76}" name="7" dataDxfId="49" dataCellStyle="Comma"/>
    <tableColumn id="10" xr3:uid="{17272791-AC20-4CD5-8B1A-FFA4FFB153D6}" name="8" dataDxfId="48" dataCellStyle="Comma"/>
    <tableColumn id="11" xr3:uid="{B0F90C3F-4810-4260-9D45-59176673269D}" name="Total" dataDxfId="47" dataCellStyle="Comma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49070D0A-FF9F-4C3F-A036-0E35905D3C4C}" name="ProvenOffences_OffenceType_Ethnicity_GravityScore" displayName="ProvenOffences_OffenceType_Ethnicity_GravityScore" ref="A4:H76" totalsRowShown="0" headerRowDxfId="46" dataDxfId="44" headerRowBorderDxfId="45" tableBorderDxfId="43" dataCellStyle="Comma">
  <tableColumns count="8">
    <tableColumn id="8" xr3:uid="{ADD3C2B9-9205-47E3-A59D-2C1DA21F47A8}" name="Ethnicity" dataDxfId="42"/>
    <tableColumn id="1" xr3:uid="{1002B95F-CCD2-4E89-92E5-07ADDAEC4FB0}" name="Offence type" dataDxfId="41"/>
    <tableColumn id="2" xr3:uid="{B790E7D8-B407-4694-BE6A-1FF6676ED4D7}" name="Unknown" dataDxfId="40" dataCellStyle="Comma"/>
    <tableColumn id="3" xr3:uid="{B95816BA-C6A4-4747-A95F-0EE5DF2B2647}" name="1 to 2" dataDxfId="39" dataCellStyle="Comma"/>
    <tableColumn id="4" xr3:uid="{FDEB1F23-B816-470C-8763-7FFC9CF61DA8}" name="3 to 4" dataDxfId="38" dataCellStyle="Comma"/>
    <tableColumn id="5" xr3:uid="{B61D3301-C69D-46BC-997A-1710A36456B8}" name="5 to 6" dataDxfId="37" dataCellStyle="Comma"/>
    <tableColumn id="6" xr3:uid="{4A1D2465-8103-46A4-9A86-4899A096E951}" name="7 to 8" dataDxfId="36" dataCellStyle="Comma"/>
    <tableColumn id="7" xr3:uid="{A7C0EDC6-7AB7-4D31-BC8A-4FC778DEC765}" name="Total" dataDxfId="3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78D5E05-47B6-46F6-939F-59FF88A2A204}" name="KnifeOffensiveWeaponAll_by_Disposal" displayName="KnifeOffensiveWeaponAll_by_Disposal" ref="A3:H16" totalsRowShown="0" headerRowDxfId="34" dataDxfId="32" headerRowBorderDxfId="33" tableBorderDxfId="31" headerRowCellStyle="Normal 2">
  <tableColumns count="8">
    <tableColumn id="1" xr3:uid="{A144F9A8-806F-4D6C-AB44-DA7570DEE91B}" name="Year ending March" dataDxfId="30"/>
    <tableColumn id="2" xr3:uid="{47F5D838-6016-486A-B61E-8E74DCB279D8}" name="Number of offences" dataDxfId="29" dataCellStyle="Percent 2"/>
    <tableColumn id="3" xr3:uid="{67965DA9-365B-4717-A0A1-74CBC51664A4}" name="Youth cautions [note 8]" dataDxfId="28" dataCellStyle="Percent 2"/>
    <tableColumn id="4" xr3:uid="{2075B689-E636-431F-9497-66A29906D2C3}" name="Absolute / conditional discharge" dataDxfId="27"/>
    <tableColumn id="5" xr3:uid="{3FD7EC96-8B78-42A5-B1A8-BA8588283400}" name="Fine" dataDxfId="26"/>
    <tableColumn id="6" xr3:uid="{E97E899B-EEFC-421E-8A97-1826D8098EAD}" name="Community sentence" dataDxfId="25"/>
    <tableColumn id="7" xr3:uid="{0C39A4EE-AB2B-46CC-A56E-58A9F2B4DE3A}" name="Immediate custody" dataDxfId="24"/>
    <tableColumn id="8" xr3:uid="{680AF97B-165C-4493-A4FE-4A45EB24ED82}" name="Other disposal [note 9]" dataDxfId="23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04272DD-F6CE-4E7A-A38C-8333E2325C8B}" name="KnifeOffensiveWeaponPossession_by_Disposal" displayName="KnifeOffensiveWeaponPossession_by_Disposal" ref="A3:H16" totalsRowShown="0" headerRowDxfId="22" dataDxfId="21" tableBorderDxfId="20" headerRowCellStyle="Normal 2">
  <tableColumns count="8">
    <tableColumn id="1" xr3:uid="{428CF847-9A11-4D98-9335-1BF5F9A12627}" name="Year ending March" dataDxfId="19"/>
    <tableColumn id="2" xr3:uid="{916A18EB-3CE8-48AA-89BD-340458787BE7}" name="Number of offences" dataDxfId="18" dataCellStyle="Percent 2"/>
    <tableColumn id="3" xr3:uid="{9097437D-1D0B-451F-935B-81EB29590D2E}" name="Youth cautions [note 8]" dataDxfId="17" dataCellStyle="Percent 2"/>
    <tableColumn id="4" xr3:uid="{CB19B39E-ED2C-4630-A526-8C627DF1FF8E}" name="Absolute / conditional discharge" dataDxfId="16"/>
    <tableColumn id="5" xr3:uid="{DC76A1CD-5804-48E1-9847-3D22EF431446}" name="Fine" dataDxfId="15"/>
    <tableColumn id="6" xr3:uid="{884C2760-051D-4E97-8F4E-12C906A3DE0A}" name="Community sentence" dataDxfId="14"/>
    <tableColumn id="7" xr3:uid="{A7F6C467-8827-425F-AB9A-2A956342BE6A}" name="Immediate custody" dataDxfId="13"/>
    <tableColumn id="8" xr3:uid="{7EC9D2DD-3E5D-4102-B2B2-7992020E177D}" name="Other disposal [note 9]" dataDxfId="12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C03194F-E0CF-42A3-AFB8-6895B69AEBEC}" name="KnifeOffensiveWeaponThreat_by_Disposal" displayName="KnifeOffensiveWeaponThreat_by_Disposal" ref="A4:H17" totalsRowShown="0" headerRowDxfId="11" dataDxfId="9" headerRowBorderDxfId="10" tableBorderDxfId="8" headerRowCellStyle="Normal 2" dataCellStyle="Normal 2">
  <tableColumns count="8">
    <tableColumn id="1" xr3:uid="{E2538D44-DD91-426E-8098-73565E524D54}" name="Year ending March" dataDxfId="7" dataCellStyle="Normal 2"/>
    <tableColumn id="2" xr3:uid="{301BCEF4-FBDE-4E46-889D-A0FCFA453937}" name="Number of offences" dataDxfId="6" dataCellStyle="Normal 2"/>
    <tableColumn id="3" xr3:uid="{D96DD05F-54B9-4D73-864D-C67ACBF29AC1}" name="Youth cautions [note 8]" dataDxfId="5" dataCellStyle="Normal 2"/>
    <tableColumn id="4" xr3:uid="{5F29FDB8-C4EA-41FE-966D-BC6F1CD98143}" name="Absolute / conditional discharge" dataDxfId="4" dataCellStyle="Normal 2"/>
    <tableColumn id="5" xr3:uid="{B7A3AB86-2327-4FF1-B02C-8EB07373A57E}" name="Fine" dataDxfId="3" dataCellStyle="Normal 2"/>
    <tableColumn id="6" xr3:uid="{B1129D90-0284-4853-B3A9-CF70FAB1EF9D}" name="Community sentence" dataDxfId="2" dataCellStyle="Normal 2"/>
    <tableColumn id="7" xr3:uid="{31E9739C-8A3F-4744-A52A-31B1A7FCE3CB}" name="Immediate custody" dataDxfId="1" dataCellStyle="Normal 2"/>
    <tableColumn id="8" xr3:uid="{3B95DF27-5AAB-4D02-BAC1-1C553C56B974}" name="Other disposal [note 9]" dataDxfId="0" dataCellStyle="Normal 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ProvenOffences_OffenceGroup" displayName="ProvenOffences_OffenceGroup" ref="A5:O43" totalsRowShown="0" headerRowDxfId="200" dataDxfId="198" headerRowBorderDxfId="199" tableBorderDxfId="197">
  <autoFilter ref="A5:O4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sortState xmlns:xlrd2="http://schemas.microsoft.com/office/spreadsheetml/2017/richdata2" ref="A6:O43">
    <sortCondition descending="1" ref="M6:M43"/>
  </sortState>
  <tableColumns count="15">
    <tableColumn id="16" xr3:uid="{00000000-0010-0000-0100-000010000000}" name="Number or proportion" dataDxfId="196" dataCellStyle="Normal_1.4"/>
    <tableColumn id="1" xr3:uid="{00000000-0010-0000-0100-000001000000}" name="Offence group" dataDxfId="195" dataCellStyle="Normal_1.4"/>
    <tableColumn id="6" xr3:uid="{84D9C495-77E8-44E6-A718-1004BC850E35}" name="2015" dataDxfId="194"/>
    <tableColumn id="5" xr3:uid="{E492E019-54D8-48EF-B6C1-92F1AE9F7BD6}" name="2016" dataDxfId="193"/>
    <tableColumn id="4" xr3:uid="{1B8C88E4-8287-4AA7-95DC-20650E71BF87}" name="2017" dataDxfId="192"/>
    <tableColumn id="3" xr3:uid="{9040841E-9891-4124-9D38-EAE3E8EB9BD8}" name="2018" dataDxfId="191"/>
    <tableColumn id="2" xr3:uid="{88FC9F1C-69FC-48AF-AFB7-12D5CD59C0F3}" name="2019" dataDxfId="190"/>
    <tableColumn id="7" xr3:uid="{00000000-0010-0000-0100-000007000000}" name="2020" dataDxfId="189"/>
    <tableColumn id="8" xr3:uid="{00000000-0010-0000-0100-000008000000}" name="2021" dataDxfId="188"/>
    <tableColumn id="9" xr3:uid="{00000000-0010-0000-0100-000009000000}" name="2022" dataDxfId="187"/>
    <tableColumn id="10" xr3:uid="{00000000-0010-0000-0100-00000A000000}" name="2023" dataDxfId="186"/>
    <tableColumn id="11" xr3:uid="{00000000-0010-0000-0100-00000B000000}" name="2024" dataDxfId="185"/>
    <tableColumn id="12" xr3:uid="{00000000-0010-0000-0100-00000C000000}" name="2025" dataDxfId="184"/>
    <tableColumn id="17" xr3:uid="{128677A6-E5DF-487B-827E-1631F0EB1A01}" name="% change March 2015 to 2025" dataDxfId="183">
      <calculatedColumnFormula>($M6-C6)/C6</calculatedColumnFormula>
    </tableColumn>
    <tableColumn id="15" xr3:uid="{00000000-0010-0000-0100-00000F000000}" name="% change March 2024 to 2025" dataDxfId="18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ProvenOffences_OffenceType" displayName="ProvenOffences_OffenceType" ref="A3:C16" totalsRowShown="0" headerRowDxfId="181" dataDxfId="179" headerRowBorderDxfId="180" tableBorderDxfId="178">
  <autoFilter ref="A3:C16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200-000001000000}" name="YJB offence type" dataDxfId="177"/>
    <tableColumn id="2" xr3:uid="{00000000-0010-0000-0200-000002000000}" name="Number of offences" dataDxfId="176" dataCellStyle="Comma"/>
    <tableColumn id="3" xr3:uid="{00000000-0010-0000-0200-000003000000}" name="Share in year ending March 2025" dataDxfId="175">
      <calculatedColumnFormula>B4/$B$16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ProvenOffences_Age" displayName="ProvenOffences_Age" ref="A23:L37" totalsRowShown="0" headerRowDxfId="174" dataDxfId="172" headerRowBorderDxfId="173" tableBorderDxfId="171" headerRowCellStyle="Normal_Sheet1">
  <autoFilter ref="A23:L3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300-000001000000}" name="YJB offence type" dataDxfId="170"/>
    <tableColumn id="2" xr3:uid="{00000000-0010-0000-0300-000002000000}" name="10" dataDxfId="169" dataCellStyle="Comma"/>
    <tableColumn id="3" xr3:uid="{00000000-0010-0000-0300-000003000000}" name="11" dataDxfId="168" dataCellStyle="Comma"/>
    <tableColumn id="4" xr3:uid="{00000000-0010-0000-0300-000004000000}" name="12" dataDxfId="167" dataCellStyle="Comma"/>
    <tableColumn id="5" xr3:uid="{00000000-0010-0000-0300-000005000000}" name="13" dataDxfId="166" dataCellStyle="Comma"/>
    <tableColumn id="6" xr3:uid="{00000000-0010-0000-0300-000006000000}" name="14" dataDxfId="165" dataCellStyle="Comma"/>
    <tableColumn id="7" xr3:uid="{00000000-0010-0000-0300-000007000000}" name="15" dataDxfId="164" dataCellStyle="Comma"/>
    <tableColumn id="8" xr3:uid="{00000000-0010-0000-0300-000008000000}" name="16" dataDxfId="163" dataCellStyle="Comma"/>
    <tableColumn id="9" xr3:uid="{00000000-0010-0000-0300-000009000000}" name="17+_x000a_[note 3]" dataDxfId="162" dataCellStyle="Comma"/>
    <tableColumn id="10" xr3:uid="{00000000-0010-0000-0300-00000A000000}" name="Total" dataDxfId="161"/>
    <tableColumn id="11" xr3:uid="{00000000-0010-0000-0300-00000B000000}" name="Aged_x000a_10 to 14" dataDxfId="160"/>
    <tableColumn id="12" xr3:uid="{00000000-0010-0000-0300-00000C000000}" name="Aged_x000a_15 to 17" dataDxfId="15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ProvenOffences_Sex" displayName="ProvenOffences_Sex" ref="A40:E54" totalsRowShown="0" headerRowDxfId="158" dataDxfId="156" headerRowBorderDxfId="157" tableBorderDxfId="155" headerRowCellStyle="Normal_Sheet1" dataCellStyle="Comma">
  <autoFilter ref="A40:E54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400-000001000000}" name="YJB offence type" dataDxfId="154" dataCellStyle="Normal_Sheet1"/>
    <tableColumn id="2" xr3:uid="{00000000-0010-0000-0400-000002000000}" name="Girls" dataDxfId="153" dataCellStyle="Comma"/>
    <tableColumn id="3" xr3:uid="{00000000-0010-0000-0400-000003000000}" name="Boys" dataDxfId="152" dataCellStyle="Comma"/>
    <tableColumn id="4" xr3:uid="{00000000-0010-0000-0400-000004000000}" name="Unknown" dataDxfId="151" dataCellStyle="Comma"/>
    <tableColumn id="5" xr3:uid="{00000000-0010-0000-0400-000005000000}" name="Total" dataDxfId="150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ProvenOffences_Ethnicity" displayName="ProvenOffences_Ethnicity" ref="A57:I71" totalsRowShown="0" headerRowDxfId="149" dataDxfId="147" headerRowBorderDxfId="148" tableBorderDxfId="146" headerRowCellStyle="Normal_Sheet1" dataCellStyle="Normal_Sheet1">
  <autoFilter ref="A57:I71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500-000001000000}" name="YJB offence type" dataDxfId="145" dataCellStyle="Normal_Sheet1"/>
    <tableColumn id="2" xr3:uid="{00000000-0010-0000-0500-000002000000}" name="Asian" dataDxfId="144" dataCellStyle="Comma"/>
    <tableColumn id="3" xr3:uid="{00000000-0010-0000-0500-000003000000}" name="Black" dataDxfId="143" dataCellStyle="Normal_Sheet1"/>
    <tableColumn id="4" xr3:uid="{00000000-0010-0000-0500-000004000000}" name="Mixed" dataDxfId="142" dataCellStyle="Normal_Sheet1"/>
    <tableColumn id="5" xr3:uid="{00000000-0010-0000-0500-000005000000}" name="Other" dataDxfId="141" dataCellStyle="Normal_Sheet1"/>
    <tableColumn id="6" xr3:uid="{00000000-0010-0000-0500-000006000000}" name="Ethnic minority groups" dataDxfId="140" dataCellStyle="Comma"/>
    <tableColumn id="7" xr3:uid="{00000000-0010-0000-0500-000007000000}" name="White" dataDxfId="139" dataCellStyle="Normal_Sheet1"/>
    <tableColumn id="8" xr3:uid="{00000000-0010-0000-0500-000008000000}" name="Unknown" dataDxfId="138" dataCellStyle="Normal_Sheet1"/>
    <tableColumn id="9" xr3:uid="{00000000-0010-0000-0500-000009000000}" name="Total" dataDxfId="137" dataCellStyle="Comma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ProvenOffences_OffType_GravScore_Number" displayName="ProvenOffences_OffType_GravScore_Number" ref="A6:K19" totalsRowShown="0" headerRowDxfId="136" dataDxfId="134" headerRowBorderDxfId="135" tableBorderDxfId="133" dataCellStyle="Comma">
  <autoFilter ref="A6:K19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600-000001000000}" name="YJB offence type" dataDxfId="132"/>
    <tableColumn id="2" xr3:uid="{00000000-0010-0000-0600-000002000000}" name="Unknown" dataDxfId="131" dataCellStyle="Comma"/>
    <tableColumn id="3" xr3:uid="{00000000-0010-0000-0600-000003000000}" name="1" dataDxfId="130" dataCellStyle="Comma"/>
    <tableColumn id="4" xr3:uid="{00000000-0010-0000-0600-000004000000}" name="2" dataDxfId="129" dataCellStyle="Comma"/>
    <tableColumn id="5" xr3:uid="{00000000-0010-0000-0600-000005000000}" name="3" dataDxfId="128" dataCellStyle="Comma"/>
    <tableColumn id="6" xr3:uid="{00000000-0010-0000-0600-000006000000}" name="4" dataDxfId="127" dataCellStyle="Comma"/>
    <tableColumn id="7" xr3:uid="{00000000-0010-0000-0600-000007000000}" name="5" dataDxfId="126" dataCellStyle="Comma"/>
    <tableColumn id="8" xr3:uid="{00000000-0010-0000-0600-000008000000}" name="6" dataDxfId="125" dataCellStyle="Comma"/>
    <tableColumn id="9" xr3:uid="{00000000-0010-0000-0600-000009000000}" name="7" dataDxfId="124" dataCellStyle="Comma"/>
    <tableColumn id="10" xr3:uid="{00000000-0010-0000-0600-00000A000000}" name="8" dataDxfId="123" dataCellStyle="Comma"/>
    <tableColumn id="11" xr3:uid="{00000000-0010-0000-0600-00000B000000}" name="Total" dataDxfId="122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ProvenOffences_GravScore_OffType__Prop" displayName="ProvenOffences_GravScore_OffType__Prop" ref="A22:K35" totalsRowShown="0" headerRowDxfId="121" dataDxfId="119" headerRowBorderDxfId="120" tableBorderDxfId="118">
  <autoFilter ref="A22:K35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700-000001000000}" name="YJB offence type" dataDxfId="117"/>
    <tableColumn id="2" xr3:uid="{00000000-0010-0000-0700-000002000000}" name="Unknown" dataDxfId="116" dataCellStyle="Comma"/>
    <tableColumn id="3" xr3:uid="{00000000-0010-0000-0700-000003000000}" name="1" dataDxfId="115"/>
    <tableColumn id="4" xr3:uid="{00000000-0010-0000-0700-000004000000}" name="2" dataDxfId="114"/>
    <tableColumn id="5" xr3:uid="{00000000-0010-0000-0700-000005000000}" name="3" dataDxfId="113"/>
    <tableColumn id="6" xr3:uid="{00000000-0010-0000-0700-000006000000}" name="4" dataDxfId="112"/>
    <tableColumn id="7" xr3:uid="{00000000-0010-0000-0700-000007000000}" name="5" dataDxfId="111"/>
    <tableColumn id="8" xr3:uid="{00000000-0010-0000-0700-000008000000}" name="6" dataDxfId="110"/>
    <tableColumn id="9" xr3:uid="{00000000-0010-0000-0700-000009000000}" name="7" dataDxfId="109"/>
    <tableColumn id="10" xr3:uid="{00000000-0010-0000-0700-00000A000000}" name="8" dataDxfId="108"/>
    <tableColumn id="11" xr3:uid="{00000000-0010-0000-0700-00000B000000}" name="Total" dataDxfId="107">
      <calculatedColumnFormula>K7/$K7</calculatedColumn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ProvenOffences_OffType_GravScore_Prop" displayName="ProvenOffences_OffType_GravScore_Prop" ref="A38:K51" totalsRowShown="0" headerRowDxfId="106" dataDxfId="104" headerRowBorderDxfId="105" tableBorderDxfId="103">
  <autoFilter ref="A38:K51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800-000001000000}" name="YJB offence type" dataDxfId="102"/>
    <tableColumn id="2" xr3:uid="{00000000-0010-0000-0800-000002000000}" name="Unknown" dataDxfId="101"/>
    <tableColumn id="3" xr3:uid="{00000000-0010-0000-0800-000003000000}" name="1" dataDxfId="100"/>
    <tableColumn id="4" xr3:uid="{00000000-0010-0000-0800-000004000000}" name="2" dataDxfId="99"/>
    <tableColumn id="5" xr3:uid="{00000000-0010-0000-0800-000005000000}" name="3" dataDxfId="98"/>
    <tableColumn id="6" xr3:uid="{00000000-0010-0000-0800-000006000000}" name="4" dataDxfId="97"/>
    <tableColumn id="7" xr3:uid="{00000000-0010-0000-0800-000007000000}" name="5" dataDxfId="96"/>
    <tableColumn id="8" xr3:uid="{00000000-0010-0000-0800-000008000000}" name="6" dataDxfId="95"/>
    <tableColumn id="9" xr3:uid="{00000000-0010-0000-0800-000009000000}" name="7" dataDxfId="94"/>
    <tableColumn id="10" xr3:uid="{00000000-0010-0000-0800-00000A000000}" name="8" dataDxfId="93"/>
    <tableColumn id="11" xr3:uid="{00000000-0010-0000-0800-00000B000000}" name="Total" dataDxfId="92">
      <calculatedColumnFormula>IFERROR(K7/K$19,"..")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v.uk/government/collections/knife-possession-sentencing-quarterly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1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7"/>
  <sheetViews>
    <sheetView workbookViewId="0"/>
  </sheetViews>
  <sheetFormatPr defaultColWidth="8.6640625" defaultRowHeight="15" customHeight="1" x14ac:dyDescent="0.2"/>
  <cols>
    <col min="1" max="1" width="14.21875" style="3" customWidth="1"/>
    <col min="2" max="2" width="108.33203125" style="3" bestFit="1" customWidth="1"/>
    <col min="3" max="16384" width="8.6640625" style="3"/>
  </cols>
  <sheetData>
    <row r="1" spans="1:2" ht="15" customHeight="1" x14ac:dyDescent="0.25">
      <c r="A1" s="1" t="s">
        <v>0</v>
      </c>
    </row>
    <row r="2" spans="1:2" s="77" customFormat="1" ht="15" customHeight="1" x14ac:dyDescent="0.2">
      <c r="A2" s="205" t="s">
        <v>1</v>
      </c>
      <c r="B2" s="205" t="s">
        <v>2</v>
      </c>
    </row>
    <row r="3" spans="1:2" s="77" customFormat="1" ht="15" customHeight="1" x14ac:dyDescent="0.2">
      <c r="A3" s="110" t="s">
        <v>3</v>
      </c>
      <c r="B3" s="8" t="s">
        <v>195</v>
      </c>
    </row>
    <row r="4" spans="1:2" ht="15" customHeight="1" x14ac:dyDescent="0.2">
      <c r="A4" s="110" t="s">
        <v>4</v>
      </c>
      <c r="B4" s="8" t="s">
        <v>197</v>
      </c>
    </row>
    <row r="5" spans="1:2" ht="15" customHeight="1" x14ac:dyDescent="0.2">
      <c r="A5" s="261" t="s">
        <v>225</v>
      </c>
      <c r="B5" s="8" t="s">
        <v>192</v>
      </c>
    </row>
    <row r="6" spans="1:2" ht="15" customHeight="1" x14ac:dyDescent="0.2">
      <c r="A6" s="261" t="s">
        <v>220</v>
      </c>
      <c r="B6" s="8" t="s">
        <v>120</v>
      </c>
    </row>
    <row r="7" spans="1:2" ht="15" customHeight="1" x14ac:dyDescent="0.2">
      <c r="A7" s="262" t="s">
        <v>216</v>
      </c>
      <c r="B7" s="8" t="s">
        <v>121</v>
      </c>
    </row>
    <row r="8" spans="1:2" ht="15" customHeight="1" x14ac:dyDescent="0.2">
      <c r="A8" s="261" t="s">
        <v>5</v>
      </c>
      <c r="B8" s="8" t="s">
        <v>122</v>
      </c>
    </row>
    <row r="9" spans="1:2" ht="15" customHeight="1" x14ac:dyDescent="0.2">
      <c r="A9" s="110" t="s">
        <v>6</v>
      </c>
      <c r="B9" s="8" t="s">
        <v>186</v>
      </c>
    </row>
    <row r="10" spans="1:2" ht="15" customHeight="1" x14ac:dyDescent="0.2">
      <c r="A10" s="261" t="s">
        <v>215</v>
      </c>
      <c r="B10" s="8" t="s">
        <v>187</v>
      </c>
    </row>
    <row r="11" spans="1:2" ht="15" customHeight="1" x14ac:dyDescent="0.2">
      <c r="A11" s="110" t="s">
        <v>142</v>
      </c>
      <c r="B11" s="8" t="s">
        <v>209</v>
      </c>
    </row>
    <row r="12" spans="1:2" ht="15" customHeight="1" x14ac:dyDescent="0.2">
      <c r="A12" s="110" t="s">
        <v>143</v>
      </c>
      <c r="B12" s="8" t="s">
        <v>123</v>
      </c>
    </row>
    <row r="13" spans="1:2" ht="15" customHeight="1" x14ac:dyDescent="0.2">
      <c r="A13" s="110" t="s">
        <v>188</v>
      </c>
      <c r="B13" s="8" t="s">
        <v>124</v>
      </c>
    </row>
    <row r="14" spans="1:2" ht="15" customHeight="1" x14ac:dyDescent="0.2">
      <c r="A14" s="110" t="s">
        <v>189</v>
      </c>
      <c r="B14" s="8" t="s">
        <v>125</v>
      </c>
    </row>
    <row r="15" spans="1:2" ht="15" customHeight="1" x14ac:dyDescent="0.25">
      <c r="A15" s="206" t="s">
        <v>7</v>
      </c>
    </row>
    <row r="16" spans="1:2" ht="15" customHeight="1" x14ac:dyDescent="0.2">
      <c r="A16" s="8" t="s">
        <v>8</v>
      </c>
    </row>
    <row r="17" spans="1:1" ht="15" customHeight="1" x14ac:dyDescent="0.2">
      <c r="A17" s="110" t="s">
        <v>9</v>
      </c>
    </row>
  </sheetData>
  <phoneticPr fontId="5" type="noConversion"/>
  <hyperlinks>
    <hyperlink ref="A4" location="'4.2'!A1" display="Table 4.2" xr:uid="{00000000-0004-0000-0000-000000000000}"/>
    <hyperlink ref="A3" location="'4.1'!A1" display="Table 4.1" xr:uid="{00000000-0004-0000-0000-000001000000}"/>
    <hyperlink ref="A17" r:id="rId1" display="Knife and offensive weapon sentencing" xr:uid="{00000000-0004-0000-0000-000002000000}"/>
    <hyperlink ref="A12" location="'4.10'!A1" display="Table 4.10" xr:uid="{00000000-0004-0000-0000-000003000000}"/>
    <hyperlink ref="A13" location="'4.10a'!A1" display="Table 4.10a" xr:uid="{00000000-0004-0000-0000-000004000000}"/>
    <hyperlink ref="A14" location="'4.10b'!A1" display="Table 4.10b" xr:uid="{00000000-0004-0000-0000-000005000000}"/>
    <hyperlink ref="A5" location="'4.3'!A1" display="Table 4.3a to 4.3d" xr:uid="{00000000-0004-0000-0000-000006000000}"/>
    <hyperlink ref="A6" location="'4.4'!A1" display="Tables 4.4a to 4.4c" xr:uid="{00000000-0004-0000-0000-000007000000}"/>
    <hyperlink ref="A9" location="'4.7'!A1" display="Table 4.7" xr:uid="{CD34F104-E429-0D41-AD7D-C151B99A2446}"/>
    <hyperlink ref="A11" location="'4.9'!A1" display="Table 4.9" xr:uid="{EE2983E9-8DEF-B749-9497-953814AA1242}"/>
    <hyperlink ref="A10" location="'4.8'!A1" display="Tables 4.8a to 4.8c" xr:uid="{449F9318-F570-9347-84A8-20A8B2DCDD87}"/>
    <hyperlink ref="A8" location="'4.6'!A1" display="Table 4.6" xr:uid="{00000000-0004-0000-0000-000009000000}"/>
    <hyperlink ref="A7" location="'4.5'!A1" display="Tables 4.5a to 4.5c" xr:uid="{00000000-0004-0000-0000-000008000000}"/>
  </hyperlinks>
  <pageMargins left="0.75" right="0.75" top="1" bottom="1" header="0.5" footer="0.5"/>
  <pageSetup paperSize="9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6D131-E2E2-C347-806E-9CFBC1937082}">
  <dimension ref="A1:C45"/>
  <sheetViews>
    <sheetView workbookViewId="0"/>
  </sheetViews>
  <sheetFormatPr defaultColWidth="11.5546875" defaultRowHeight="15" x14ac:dyDescent="0.2"/>
  <cols>
    <col min="1" max="1" width="16.88671875" customWidth="1"/>
    <col min="2" max="2" width="13.5546875" customWidth="1"/>
    <col min="3" max="3" width="8.6640625" customWidth="1"/>
  </cols>
  <sheetData>
    <row r="1" spans="1:3" ht="15.75" x14ac:dyDescent="0.2">
      <c r="A1" s="78" t="s">
        <v>201</v>
      </c>
    </row>
    <row r="2" spans="1:3" x14ac:dyDescent="0.2">
      <c r="A2" s="221" t="s">
        <v>226</v>
      </c>
    </row>
    <row r="3" spans="1:3" x14ac:dyDescent="0.2">
      <c r="A3" s="2" t="s">
        <v>202</v>
      </c>
    </row>
    <row r="4" spans="1:3" ht="15.75" x14ac:dyDescent="0.2">
      <c r="A4" s="78" t="s">
        <v>203</v>
      </c>
    </row>
    <row r="5" spans="1:3" ht="38.25" customHeight="1" x14ac:dyDescent="0.2">
      <c r="A5" s="198" t="s">
        <v>147</v>
      </c>
      <c r="B5" s="201" t="s">
        <v>162</v>
      </c>
      <c r="C5" s="251" t="s">
        <v>149</v>
      </c>
    </row>
    <row r="6" spans="1:3" x14ac:dyDescent="0.2">
      <c r="A6" s="189" t="s">
        <v>32</v>
      </c>
      <c r="B6" s="190" t="s">
        <v>159</v>
      </c>
      <c r="C6" s="245">
        <v>1736</v>
      </c>
    </row>
    <row r="7" spans="1:3" x14ac:dyDescent="0.2">
      <c r="A7" s="191" t="s">
        <v>32</v>
      </c>
      <c r="B7" s="3" t="s">
        <v>160</v>
      </c>
      <c r="C7" s="24">
        <v>723</v>
      </c>
    </row>
    <row r="8" spans="1:3" x14ac:dyDescent="0.2">
      <c r="A8" s="243" t="s">
        <v>32</v>
      </c>
      <c r="B8" s="244" t="s">
        <v>48</v>
      </c>
      <c r="C8" s="248">
        <v>28</v>
      </c>
    </row>
    <row r="9" spans="1:3" x14ac:dyDescent="0.2">
      <c r="A9" s="197" t="s">
        <v>32</v>
      </c>
      <c r="B9" s="200" t="s">
        <v>56</v>
      </c>
      <c r="C9" s="252">
        <v>2487</v>
      </c>
    </row>
    <row r="10" spans="1:3" x14ac:dyDescent="0.2">
      <c r="A10" s="189" t="s">
        <v>148</v>
      </c>
      <c r="B10" s="190" t="s">
        <v>159</v>
      </c>
      <c r="C10" s="253">
        <f>C6/$C$9</f>
        <v>0.69802975472456774</v>
      </c>
    </row>
    <row r="11" spans="1:3" x14ac:dyDescent="0.2">
      <c r="A11" s="191" t="s">
        <v>148</v>
      </c>
      <c r="B11" s="3" t="s">
        <v>160</v>
      </c>
      <c r="C11" s="254">
        <f t="shared" ref="C11:C13" si="0">C7/$C$9</f>
        <v>0.29071170084439085</v>
      </c>
    </row>
    <row r="12" spans="1:3" x14ac:dyDescent="0.2">
      <c r="A12" s="243" t="s">
        <v>148</v>
      </c>
      <c r="B12" s="244" t="s">
        <v>48</v>
      </c>
      <c r="C12" s="255">
        <f t="shared" si="0"/>
        <v>1.1258544431041415E-2</v>
      </c>
    </row>
    <row r="13" spans="1:3" x14ac:dyDescent="0.2">
      <c r="A13" s="197" t="s">
        <v>148</v>
      </c>
      <c r="B13" s="200" t="s">
        <v>56</v>
      </c>
      <c r="C13" s="256">
        <f t="shared" si="0"/>
        <v>1</v>
      </c>
    </row>
    <row r="14" spans="1:3" x14ac:dyDescent="0.2">
      <c r="A14" s="2"/>
    </row>
    <row r="15" spans="1:3" ht="15.75" x14ac:dyDescent="0.2">
      <c r="A15" s="78" t="s">
        <v>204</v>
      </c>
    </row>
    <row r="16" spans="1:3" ht="38.25" x14ac:dyDescent="0.2">
      <c r="A16" s="198" t="s">
        <v>147</v>
      </c>
      <c r="B16" s="199" t="s">
        <v>161</v>
      </c>
      <c r="C16" s="251" t="s">
        <v>149</v>
      </c>
    </row>
    <row r="17" spans="1:3" x14ac:dyDescent="0.2">
      <c r="A17" s="189" t="s">
        <v>32</v>
      </c>
      <c r="B17" s="190" t="s">
        <v>163</v>
      </c>
      <c r="C17" s="245">
        <v>655</v>
      </c>
    </row>
    <row r="18" spans="1:3" x14ac:dyDescent="0.2">
      <c r="A18" s="191" t="s">
        <v>32</v>
      </c>
      <c r="B18" s="3" t="s">
        <v>164</v>
      </c>
      <c r="C18" s="24">
        <v>1742</v>
      </c>
    </row>
    <row r="19" spans="1:3" x14ac:dyDescent="0.2">
      <c r="A19" s="191" t="s">
        <v>32</v>
      </c>
      <c r="B19" s="3" t="s">
        <v>165</v>
      </c>
      <c r="C19" s="24">
        <v>72</v>
      </c>
    </row>
    <row r="20" spans="1:3" x14ac:dyDescent="0.2">
      <c r="A20" s="243" t="s">
        <v>32</v>
      </c>
      <c r="B20" s="244" t="s">
        <v>166</v>
      </c>
      <c r="C20" s="248">
        <v>18</v>
      </c>
    </row>
    <row r="21" spans="1:3" x14ac:dyDescent="0.2">
      <c r="A21" s="197" t="s">
        <v>32</v>
      </c>
      <c r="B21" s="194" t="s">
        <v>56</v>
      </c>
      <c r="C21" s="246">
        <f>SUM(C17:C20)</f>
        <v>2487</v>
      </c>
    </row>
    <row r="22" spans="1:3" x14ac:dyDescent="0.2">
      <c r="A22" s="189" t="s">
        <v>148</v>
      </c>
      <c r="B22" s="3" t="s">
        <v>163</v>
      </c>
      <c r="C22" s="257">
        <f>C17/$C$21</f>
        <v>0.26336952151186166</v>
      </c>
    </row>
    <row r="23" spans="1:3" x14ac:dyDescent="0.2">
      <c r="A23" s="191" t="s">
        <v>148</v>
      </c>
      <c r="B23" s="3" t="s">
        <v>164</v>
      </c>
      <c r="C23" s="257">
        <f t="shared" ref="C23:C26" si="1">C18/$C$21</f>
        <v>0.7004422999597909</v>
      </c>
    </row>
    <row r="24" spans="1:3" x14ac:dyDescent="0.2">
      <c r="A24" s="191" t="s">
        <v>148</v>
      </c>
      <c r="B24" s="3" t="s">
        <v>165</v>
      </c>
      <c r="C24" s="257">
        <f t="shared" si="1"/>
        <v>2.8950542822677925E-2</v>
      </c>
    </row>
    <row r="25" spans="1:3" x14ac:dyDescent="0.2">
      <c r="A25" s="243" t="s">
        <v>148</v>
      </c>
      <c r="B25" s="244" t="s">
        <v>166</v>
      </c>
      <c r="C25" s="258">
        <f t="shared" si="1"/>
        <v>7.2376357056694813E-3</v>
      </c>
    </row>
    <row r="26" spans="1:3" x14ac:dyDescent="0.2">
      <c r="A26" s="197" t="s">
        <v>148</v>
      </c>
      <c r="B26" s="194" t="s">
        <v>56</v>
      </c>
      <c r="C26" s="259">
        <f t="shared" si="1"/>
        <v>1</v>
      </c>
    </row>
    <row r="27" spans="1:3" x14ac:dyDescent="0.2">
      <c r="A27" s="12"/>
      <c r="B27" s="12"/>
      <c r="C27" s="202"/>
    </row>
    <row r="28" spans="1:3" ht="15.75" x14ac:dyDescent="0.2">
      <c r="A28" s="78" t="s">
        <v>205</v>
      </c>
    </row>
    <row r="29" spans="1:3" ht="38.25" customHeight="1" x14ac:dyDescent="0.2">
      <c r="A29" s="198" t="s">
        <v>147</v>
      </c>
      <c r="B29" s="196" t="s">
        <v>157</v>
      </c>
      <c r="C29" s="233" t="s">
        <v>149</v>
      </c>
    </row>
    <row r="30" spans="1:3" x14ac:dyDescent="0.2">
      <c r="A30" s="189" t="s">
        <v>32</v>
      </c>
      <c r="B30" s="190" t="s">
        <v>150</v>
      </c>
      <c r="C30" s="245">
        <v>1634</v>
      </c>
    </row>
    <row r="31" spans="1:3" x14ac:dyDescent="0.2">
      <c r="A31" s="191" t="s">
        <v>32</v>
      </c>
      <c r="B31" s="3" t="s">
        <v>151</v>
      </c>
      <c r="C31" s="24">
        <v>212</v>
      </c>
    </row>
    <row r="32" spans="1:3" x14ac:dyDescent="0.2">
      <c r="A32" s="191" t="s">
        <v>32</v>
      </c>
      <c r="B32" s="3" t="s">
        <v>152</v>
      </c>
      <c r="C32" s="24">
        <v>173</v>
      </c>
    </row>
    <row r="33" spans="1:3" x14ac:dyDescent="0.2">
      <c r="A33" s="191" t="s">
        <v>32</v>
      </c>
      <c r="B33" s="3" t="s">
        <v>153</v>
      </c>
      <c r="C33" s="24">
        <v>184</v>
      </c>
    </row>
    <row r="34" spans="1:3" x14ac:dyDescent="0.2">
      <c r="A34" s="191" t="s">
        <v>32</v>
      </c>
      <c r="B34" s="3" t="s">
        <v>154</v>
      </c>
      <c r="C34" s="24">
        <v>53</v>
      </c>
    </row>
    <row r="35" spans="1:3" x14ac:dyDescent="0.2">
      <c r="A35" s="191" t="s">
        <v>32</v>
      </c>
      <c r="B35" s="3" t="s">
        <v>155</v>
      </c>
      <c r="C35" s="24">
        <v>35</v>
      </c>
    </row>
    <row r="36" spans="1:3" x14ac:dyDescent="0.2">
      <c r="A36" s="243" t="s">
        <v>32</v>
      </c>
      <c r="B36" s="244" t="s">
        <v>156</v>
      </c>
      <c r="C36" s="248">
        <v>196</v>
      </c>
    </row>
    <row r="37" spans="1:3" x14ac:dyDescent="0.2">
      <c r="A37" s="197" t="s">
        <v>32</v>
      </c>
      <c r="B37" s="200" t="s">
        <v>56</v>
      </c>
      <c r="C37" s="252">
        <v>2487</v>
      </c>
    </row>
    <row r="38" spans="1:3" x14ac:dyDescent="0.2">
      <c r="A38" s="189" t="s">
        <v>148</v>
      </c>
      <c r="B38" s="190" t="s">
        <v>150</v>
      </c>
      <c r="C38" s="253">
        <f>C30/$C$37</f>
        <v>0.65701648572577398</v>
      </c>
    </row>
    <row r="39" spans="1:3" x14ac:dyDescent="0.2">
      <c r="A39" s="191" t="s">
        <v>148</v>
      </c>
      <c r="B39" s="3" t="s">
        <v>151</v>
      </c>
      <c r="C39" s="254">
        <f t="shared" ref="C39:C45" si="2">C31/$C$37</f>
        <v>8.5243264977885008E-2</v>
      </c>
    </row>
    <row r="40" spans="1:3" x14ac:dyDescent="0.2">
      <c r="A40" s="191" t="s">
        <v>148</v>
      </c>
      <c r="B40" s="3" t="s">
        <v>152</v>
      </c>
      <c r="C40" s="254">
        <f t="shared" si="2"/>
        <v>6.9561720948934452E-2</v>
      </c>
    </row>
    <row r="41" spans="1:3" x14ac:dyDescent="0.2">
      <c r="A41" s="191" t="s">
        <v>148</v>
      </c>
      <c r="B41" s="3" t="s">
        <v>153</v>
      </c>
      <c r="C41" s="254">
        <f t="shared" si="2"/>
        <v>7.3984720546843588E-2</v>
      </c>
    </row>
    <row r="42" spans="1:3" x14ac:dyDescent="0.2">
      <c r="A42" s="191" t="s">
        <v>148</v>
      </c>
      <c r="B42" s="3" t="s">
        <v>154</v>
      </c>
      <c r="C42" s="254">
        <f t="shared" si="2"/>
        <v>2.1310816244471252E-2</v>
      </c>
    </row>
    <row r="43" spans="1:3" x14ac:dyDescent="0.2">
      <c r="A43" s="191" t="s">
        <v>148</v>
      </c>
      <c r="B43" s="3" t="s">
        <v>155</v>
      </c>
      <c r="C43" s="254">
        <f t="shared" si="2"/>
        <v>1.407318053880177E-2</v>
      </c>
    </row>
    <row r="44" spans="1:3" x14ac:dyDescent="0.2">
      <c r="A44" s="243" t="s">
        <v>148</v>
      </c>
      <c r="B44" s="244" t="s">
        <v>156</v>
      </c>
      <c r="C44" s="255">
        <f t="shared" si="2"/>
        <v>7.8809811017289913E-2</v>
      </c>
    </row>
    <row r="45" spans="1:3" x14ac:dyDescent="0.2">
      <c r="A45" s="197" t="s">
        <v>148</v>
      </c>
      <c r="B45" s="200" t="s">
        <v>56</v>
      </c>
      <c r="C45" s="260">
        <f t="shared" si="2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4B50-26E8-814B-AED9-D71E107CAC33}">
  <dimension ref="A1:E25"/>
  <sheetViews>
    <sheetView workbookViewId="0"/>
  </sheetViews>
  <sheetFormatPr defaultColWidth="11.5546875" defaultRowHeight="15" x14ac:dyDescent="0.2"/>
  <cols>
    <col min="1" max="1" width="32.33203125" bestFit="1" customWidth="1"/>
    <col min="2" max="2" width="45.44140625" customWidth="1"/>
    <col min="3" max="3" width="9.44140625" customWidth="1"/>
  </cols>
  <sheetData>
    <row r="1" spans="1:5" ht="15.75" x14ac:dyDescent="0.2">
      <c r="A1" s="78" t="s">
        <v>206</v>
      </c>
    </row>
    <row r="2" spans="1:5" x14ac:dyDescent="0.2">
      <c r="A2" s="94" t="s">
        <v>217</v>
      </c>
    </row>
    <row r="3" spans="1:5" ht="54" customHeight="1" x14ac:dyDescent="0.2">
      <c r="A3" s="195" t="s">
        <v>208</v>
      </c>
      <c r="B3" s="196" t="s">
        <v>207</v>
      </c>
      <c r="C3" s="250" t="s">
        <v>149</v>
      </c>
    </row>
    <row r="4" spans="1:5" x14ac:dyDescent="0.2">
      <c r="A4" s="189" t="s">
        <v>167</v>
      </c>
      <c r="B4" s="190" t="s">
        <v>184</v>
      </c>
      <c r="C4" s="245">
        <v>1452</v>
      </c>
      <c r="E4" s="180"/>
    </row>
    <row r="5" spans="1:5" x14ac:dyDescent="0.2">
      <c r="A5" s="191" t="s">
        <v>167</v>
      </c>
      <c r="B5" s="3" t="s">
        <v>168</v>
      </c>
      <c r="C5" s="24">
        <v>2301</v>
      </c>
      <c r="E5" s="180"/>
    </row>
    <row r="6" spans="1:5" x14ac:dyDescent="0.2">
      <c r="A6" s="191" t="s">
        <v>167</v>
      </c>
      <c r="B6" s="3" t="s">
        <v>169</v>
      </c>
      <c r="C6" s="24">
        <v>3132</v>
      </c>
      <c r="E6" s="180"/>
    </row>
    <row r="7" spans="1:5" x14ac:dyDescent="0.2">
      <c r="A7" s="191" t="s">
        <v>167</v>
      </c>
      <c r="B7" s="3" t="s">
        <v>185</v>
      </c>
      <c r="C7" s="24">
        <v>566</v>
      </c>
      <c r="E7" s="180"/>
    </row>
    <row r="8" spans="1:5" x14ac:dyDescent="0.2">
      <c r="A8" s="243" t="s">
        <v>167</v>
      </c>
      <c r="B8" s="244" t="s">
        <v>48</v>
      </c>
      <c r="C8" s="248">
        <v>91</v>
      </c>
      <c r="E8" s="180"/>
    </row>
    <row r="9" spans="1:5" x14ac:dyDescent="0.2">
      <c r="A9" s="197" t="s">
        <v>167</v>
      </c>
      <c r="B9" s="194" t="s">
        <v>56</v>
      </c>
      <c r="C9" s="246">
        <v>7542</v>
      </c>
      <c r="D9" s="249"/>
      <c r="E9" s="180"/>
    </row>
    <row r="10" spans="1:5" x14ac:dyDescent="0.2">
      <c r="A10" s="189" t="s">
        <v>170</v>
      </c>
      <c r="B10" s="190" t="s">
        <v>171</v>
      </c>
      <c r="C10" s="245">
        <v>5</v>
      </c>
    </row>
    <row r="11" spans="1:5" x14ac:dyDescent="0.2">
      <c r="A11" s="243" t="s">
        <v>170</v>
      </c>
      <c r="B11" s="244" t="s">
        <v>172</v>
      </c>
      <c r="C11" s="248">
        <v>21</v>
      </c>
    </row>
    <row r="12" spans="1:5" x14ac:dyDescent="0.2">
      <c r="A12" s="197" t="s">
        <v>170</v>
      </c>
      <c r="B12" s="194" t="s">
        <v>56</v>
      </c>
      <c r="C12" s="246">
        <v>26</v>
      </c>
    </row>
    <row r="13" spans="1:5" x14ac:dyDescent="0.2">
      <c r="A13" s="189" t="s">
        <v>173</v>
      </c>
      <c r="B13" s="190" t="s">
        <v>174</v>
      </c>
      <c r="C13" s="245">
        <v>22</v>
      </c>
    </row>
    <row r="14" spans="1:5" x14ac:dyDescent="0.2">
      <c r="A14" s="243" t="s">
        <v>173</v>
      </c>
      <c r="B14" s="244" t="s">
        <v>175</v>
      </c>
      <c r="C14" s="248">
        <v>18</v>
      </c>
    </row>
    <row r="15" spans="1:5" x14ac:dyDescent="0.2">
      <c r="A15" s="197" t="s">
        <v>173</v>
      </c>
      <c r="B15" s="194" t="s">
        <v>56</v>
      </c>
      <c r="C15" s="246">
        <v>40</v>
      </c>
    </row>
    <row r="16" spans="1:5" x14ac:dyDescent="0.2">
      <c r="A16" s="189" t="s">
        <v>183</v>
      </c>
      <c r="B16" s="190" t="s">
        <v>178</v>
      </c>
      <c r="C16" s="245">
        <v>14</v>
      </c>
    </row>
    <row r="17" spans="1:3" x14ac:dyDescent="0.2">
      <c r="A17" s="191" t="s">
        <v>183</v>
      </c>
      <c r="B17" s="3" t="s">
        <v>179</v>
      </c>
      <c r="C17" s="24">
        <v>1</v>
      </c>
    </row>
    <row r="18" spans="1:3" x14ac:dyDescent="0.2">
      <c r="A18" s="191" t="s">
        <v>183</v>
      </c>
      <c r="B18" s="3" t="s">
        <v>177</v>
      </c>
      <c r="C18" s="24">
        <v>41</v>
      </c>
    </row>
    <row r="19" spans="1:3" x14ac:dyDescent="0.2">
      <c r="A19" s="243" t="s">
        <v>183</v>
      </c>
      <c r="B19" s="244" t="s">
        <v>176</v>
      </c>
      <c r="C19" s="248">
        <v>9</v>
      </c>
    </row>
    <row r="20" spans="1:3" x14ac:dyDescent="0.2">
      <c r="A20" s="197" t="s">
        <v>183</v>
      </c>
      <c r="B20" s="194" t="s">
        <v>56</v>
      </c>
      <c r="C20" s="246">
        <v>56</v>
      </c>
    </row>
    <row r="21" spans="1:3" x14ac:dyDescent="0.2">
      <c r="A21" s="189" t="s">
        <v>180</v>
      </c>
      <c r="B21" s="190" t="s">
        <v>181</v>
      </c>
      <c r="C21" s="245">
        <v>275</v>
      </c>
    </row>
    <row r="22" spans="1:3" x14ac:dyDescent="0.2">
      <c r="A22" s="243" t="s">
        <v>180</v>
      </c>
      <c r="B22" s="244" t="s">
        <v>182</v>
      </c>
      <c r="C22" s="248">
        <v>73</v>
      </c>
    </row>
    <row r="23" spans="1:3" x14ac:dyDescent="0.2">
      <c r="A23" s="197" t="s">
        <v>180</v>
      </c>
      <c r="B23" s="194" t="s">
        <v>56</v>
      </c>
      <c r="C23" s="246">
        <v>365</v>
      </c>
    </row>
    <row r="24" spans="1:3" x14ac:dyDescent="0.2">
      <c r="A24" s="203" t="s">
        <v>48</v>
      </c>
      <c r="B24" s="204" t="s">
        <v>48</v>
      </c>
      <c r="C24" s="247">
        <v>55</v>
      </c>
    </row>
    <row r="25" spans="1:3" x14ac:dyDescent="0.2">
      <c r="A25" s="197" t="s">
        <v>102</v>
      </c>
      <c r="B25" s="194"/>
      <c r="C25" s="246">
        <v>8077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14F1-5DC6-4FD8-A39F-3640E036D2BB}">
  <dimension ref="A1:M20"/>
  <sheetViews>
    <sheetView zoomScaleNormal="100" workbookViewId="0"/>
  </sheetViews>
  <sheetFormatPr defaultColWidth="8.6640625" defaultRowHeight="15" x14ac:dyDescent="0.2"/>
  <cols>
    <col min="1" max="1" width="26.6640625" customWidth="1"/>
    <col min="2" max="8" width="12.6640625" customWidth="1"/>
  </cols>
  <sheetData>
    <row r="1" spans="1:13" ht="15.75" x14ac:dyDescent="0.2">
      <c r="A1" s="78" t="s">
        <v>229</v>
      </c>
      <c r="B1" s="92"/>
      <c r="C1" s="92"/>
      <c r="D1" s="92"/>
      <c r="E1" s="92"/>
      <c r="F1" s="92"/>
      <c r="G1" s="92"/>
      <c r="H1" s="92"/>
    </row>
    <row r="2" spans="1:13" x14ac:dyDescent="0.2">
      <c r="A2" s="94" t="s">
        <v>19</v>
      </c>
      <c r="B2" s="92"/>
      <c r="C2" s="92"/>
      <c r="D2" s="92"/>
      <c r="E2" s="92"/>
      <c r="F2" s="92"/>
      <c r="G2" s="92"/>
      <c r="H2" s="92"/>
    </row>
    <row r="3" spans="1:13" ht="38.25" x14ac:dyDescent="0.2">
      <c r="A3" s="95" t="s">
        <v>88</v>
      </c>
      <c r="B3" s="109" t="s">
        <v>47</v>
      </c>
      <c r="C3" s="109" t="s">
        <v>228</v>
      </c>
      <c r="D3" s="109" t="s">
        <v>89</v>
      </c>
      <c r="E3" s="109" t="s">
        <v>90</v>
      </c>
      <c r="F3" s="109" t="s">
        <v>91</v>
      </c>
      <c r="G3" s="109" t="s">
        <v>92</v>
      </c>
      <c r="H3" s="109" t="s">
        <v>227</v>
      </c>
    </row>
    <row r="4" spans="1:13" x14ac:dyDescent="0.2">
      <c r="A4" s="76">
        <v>2015</v>
      </c>
      <c r="B4" s="99">
        <v>3018</v>
      </c>
      <c r="C4" s="100">
        <v>863</v>
      </c>
      <c r="D4" s="100">
        <v>58</v>
      </c>
      <c r="E4" s="100">
        <v>7</v>
      </c>
      <c r="F4" s="100">
        <v>1605</v>
      </c>
      <c r="G4" s="100">
        <v>341</v>
      </c>
      <c r="H4" s="100">
        <v>144</v>
      </c>
      <c r="M4" s="180"/>
    </row>
    <row r="5" spans="1:13" x14ac:dyDescent="0.2">
      <c r="A5" s="76">
        <v>2016</v>
      </c>
      <c r="B5" s="99">
        <v>3634</v>
      </c>
      <c r="C5" s="100">
        <v>1070</v>
      </c>
      <c r="D5" s="100">
        <v>80</v>
      </c>
      <c r="E5" s="100">
        <v>15</v>
      </c>
      <c r="F5" s="100">
        <v>1870</v>
      </c>
      <c r="G5" s="100">
        <v>425</v>
      </c>
      <c r="H5" s="100">
        <v>174</v>
      </c>
      <c r="M5" s="180"/>
    </row>
    <row r="6" spans="1:13" x14ac:dyDescent="0.2">
      <c r="A6" s="76">
        <v>2017</v>
      </c>
      <c r="B6" s="99">
        <v>4191</v>
      </c>
      <c r="C6" s="100">
        <v>1253</v>
      </c>
      <c r="D6" s="100">
        <v>72</v>
      </c>
      <c r="E6" s="100">
        <v>10</v>
      </c>
      <c r="F6" s="100">
        <v>2120</v>
      </c>
      <c r="G6" s="100">
        <v>550</v>
      </c>
      <c r="H6" s="100">
        <v>186</v>
      </c>
      <c r="M6" s="180"/>
    </row>
    <row r="7" spans="1:13" x14ac:dyDescent="0.2">
      <c r="A7" s="76">
        <v>2018</v>
      </c>
      <c r="B7" s="99">
        <v>4520</v>
      </c>
      <c r="C7" s="100">
        <v>1338</v>
      </c>
      <c r="D7" s="100">
        <v>58</v>
      </c>
      <c r="E7" s="100">
        <v>13</v>
      </c>
      <c r="F7" s="100">
        <v>2278</v>
      </c>
      <c r="G7" s="100">
        <v>636</v>
      </c>
      <c r="H7" s="100">
        <v>197</v>
      </c>
      <c r="M7" s="180"/>
    </row>
    <row r="8" spans="1:13" x14ac:dyDescent="0.2">
      <c r="A8" s="76">
        <v>2019</v>
      </c>
      <c r="B8" s="99">
        <v>4506</v>
      </c>
      <c r="C8" s="100">
        <v>1327</v>
      </c>
      <c r="D8" s="100">
        <v>62</v>
      </c>
      <c r="E8" s="100">
        <v>10</v>
      </c>
      <c r="F8" s="100">
        <v>2311</v>
      </c>
      <c r="G8" s="100">
        <v>548</v>
      </c>
      <c r="H8" s="100">
        <v>248</v>
      </c>
      <c r="M8" s="180"/>
    </row>
    <row r="9" spans="1:13" x14ac:dyDescent="0.2">
      <c r="A9" s="76">
        <v>2020</v>
      </c>
      <c r="B9" s="99">
        <v>4458</v>
      </c>
      <c r="C9" s="100">
        <v>1538</v>
      </c>
      <c r="D9" s="100">
        <v>57</v>
      </c>
      <c r="E9" s="100">
        <v>14</v>
      </c>
      <c r="F9" s="100">
        <v>2187</v>
      </c>
      <c r="G9" s="100">
        <v>460</v>
      </c>
      <c r="H9" s="100">
        <v>202</v>
      </c>
      <c r="M9" s="180"/>
    </row>
    <row r="10" spans="1:13" x14ac:dyDescent="0.2">
      <c r="A10" s="76">
        <v>2021</v>
      </c>
      <c r="B10" s="99">
        <v>3562</v>
      </c>
      <c r="C10" s="100">
        <v>1345</v>
      </c>
      <c r="D10" s="100">
        <v>46</v>
      </c>
      <c r="E10" s="100">
        <v>4</v>
      </c>
      <c r="F10" s="100">
        <v>1765</v>
      </c>
      <c r="G10" s="100">
        <v>275</v>
      </c>
      <c r="H10" s="100">
        <v>127</v>
      </c>
      <c r="M10" s="180"/>
    </row>
    <row r="11" spans="1:13" x14ac:dyDescent="0.2">
      <c r="A11" s="76">
        <v>2022</v>
      </c>
      <c r="B11" s="99">
        <v>3536</v>
      </c>
      <c r="C11" s="100">
        <v>1358</v>
      </c>
      <c r="D11" s="100">
        <v>62</v>
      </c>
      <c r="E11" s="100">
        <v>7</v>
      </c>
      <c r="F11" s="100">
        <v>1728</v>
      </c>
      <c r="G11" s="100">
        <v>236</v>
      </c>
      <c r="H11" s="100">
        <v>145</v>
      </c>
      <c r="M11" s="180"/>
    </row>
    <row r="12" spans="1:13" x14ac:dyDescent="0.2">
      <c r="A12" s="76">
        <v>2023</v>
      </c>
      <c r="B12" s="99">
        <v>3678</v>
      </c>
      <c r="C12" s="100">
        <v>1233</v>
      </c>
      <c r="D12" s="100">
        <v>61</v>
      </c>
      <c r="E12" s="100">
        <v>6</v>
      </c>
      <c r="F12" s="100">
        <v>1932</v>
      </c>
      <c r="G12" s="100">
        <v>274</v>
      </c>
      <c r="H12" s="100">
        <v>172</v>
      </c>
      <c r="M12" s="180"/>
    </row>
    <row r="13" spans="1:13" x14ac:dyDescent="0.2">
      <c r="A13" s="76">
        <v>2024</v>
      </c>
      <c r="B13" s="99">
        <v>3630</v>
      </c>
      <c r="C13" s="100">
        <v>1036</v>
      </c>
      <c r="D13" s="100">
        <v>82</v>
      </c>
      <c r="E13" s="100">
        <v>11</v>
      </c>
      <c r="F13" s="100">
        <v>2069</v>
      </c>
      <c r="G13" s="100">
        <v>265</v>
      </c>
      <c r="H13" s="100">
        <v>167</v>
      </c>
      <c r="M13" s="180"/>
    </row>
    <row r="14" spans="1:13" x14ac:dyDescent="0.2">
      <c r="A14" s="101">
        <v>2025</v>
      </c>
      <c r="B14" s="102">
        <v>3698</v>
      </c>
      <c r="C14" s="103">
        <v>1081</v>
      </c>
      <c r="D14" s="103">
        <v>72</v>
      </c>
      <c r="E14" s="103">
        <v>2</v>
      </c>
      <c r="F14" s="103">
        <v>2136</v>
      </c>
      <c r="G14" s="103">
        <v>218</v>
      </c>
      <c r="H14" s="103">
        <v>189</v>
      </c>
      <c r="M14" s="180"/>
    </row>
    <row r="15" spans="1:13" x14ac:dyDescent="0.2">
      <c r="A15" s="76" t="s">
        <v>118</v>
      </c>
      <c r="B15" s="72">
        <f>B14/B4-1</f>
        <v>0.22531477799867461</v>
      </c>
      <c r="C15" s="73">
        <f t="shared" ref="C15:H15" si="0">C14/C4-1</f>
        <v>0.2526071842410198</v>
      </c>
      <c r="D15" s="73">
        <f t="shared" si="0"/>
        <v>0.24137931034482762</v>
      </c>
      <c r="E15" s="73">
        <f t="shared" si="0"/>
        <v>-0.7142857142857143</v>
      </c>
      <c r="F15" s="73">
        <f t="shared" si="0"/>
        <v>0.33084112149532707</v>
      </c>
      <c r="G15" s="73">
        <f t="shared" si="0"/>
        <v>-0.36070381231671556</v>
      </c>
      <c r="H15" s="73">
        <f t="shared" si="0"/>
        <v>0.3125</v>
      </c>
    </row>
    <row r="16" spans="1:13" ht="15.6" customHeight="1" x14ac:dyDescent="0.2">
      <c r="A16" s="71" t="s">
        <v>119</v>
      </c>
      <c r="B16" s="72">
        <f>B14/B13-1</f>
        <v>1.8732782369146106E-2</v>
      </c>
      <c r="C16" s="73">
        <f t="shared" ref="C16:G16" si="1">C14/C13-1</f>
        <v>4.3436293436293516E-2</v>
      </c>
      <c r="D16" s="104">
        <f t="shared" si="1"/>
        <v>-0.12195121951219512</v>
      </c>
      <c r="E16" s="104">
        <f t="shared" si="1"/>
        <v>-0.81818181818181812</v>
      </c>
      <c r="F16" s="104">
        <f t="shared" si="1"/>
        <v>3.2382793620106431E-2</v>
      </c>
      <c r="G16" s="104">
        <f t="shared" si="1"/>
        <v>-0.1773584905660377</v>
      </c>
      <c r="H16" s="104">
        <f>H14/H13-1</f>
        <v>0.13173652694610771</v>
      </c>
    </row>
    <row r="19" spans="3:9" x14ac:dyDescent="0.2">
      <c r="G19" s="180"/>
    </row>
    <row r="20" spans="3:9" x14ac:dyDescent="0.2">
      <c r="C20" s="180"/>
      <c r="D20" s="180"/>
      <c r="E20" s="180"/>
      <c r="F20" s="180"/>
      <c r="G20" s="180"/>
      <c r="H20" s="180"/>
      <c r="I20" s="180"/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E102-A1A7-41E9-9607-A86E2DF2ECA6}">
  <dimension ref="A1:H16"/>
  <sheetViews>
    <sheetView workbookViewId="0"/>
  </sheetViews>
  <sheetFormatPr defaultColWidth="8.6640625" defaultRowHeight="15" x14ac:dyDescent="0.2"/>
  <cols>
    <col min="1" max="1" width="27.33203125" customWidth="1"/>
    <col min="2" max="8" width="12.6640625" customWidth="1"/>
  </cols>
  <sheetData>
    <row r="1" spans="1:8" ht="15.75" x14ac:dyDescent="0.2">
      <c r="A1" s="78" t="s">
        <v>230</v>
      </c>
      <c r="B1" s="93"/>
      <c r="C1" s="93"/>
      <c r="D1" s="93"/>
      <c r="E1" s="93"/>
      <c r="F1" s="93"/>
      <c r="G1" s="93"/>
      <c r="H1" s="93"/>
    </row>
    <row r="2" spans="1:8" x14ac:dyDescent="0.2">
      <c r="A2" s="94" t="s">
        <v>19</v>
      </c>
      <c r="B2" s="93"/>
      <c r="C2" s="93"/>
      <c r="D2" s="93"/>
      <c r="E2" s="93"/>
      <c r="F2" s="93"/>
      <c r="G2" s="93"/>
      <c r="H2" s="93"/>
    </row>
    <row r="3" spans="1:8" ht="38.25" x14ac:dyDescent="0.2">
      <c r="A3" s="95" t="s">
        <v>88</v>
      </c>
      <c r="B3" s="96" t="s">
        <v>47</v>
      </c>
      <c r="C3" s="96" t="s">
        <v>228</v>
      </c>
      <c r="D3" s="96" t="s">
        <v>89</v>
      </c>
      <c r="E3" s="96" t="s">
        <v>90</v>
      </c>
      <c r="F3" s="96" t="s">
        <v>91</v>
      </c>
      <c r="G3" s="96" t="s">
        <v>92</v>
      </c>
      <c r="H3" s="96" t="s">
        <v>227</v>
      </c>
    </row>
    <row r="4" spans="1:8" x14ac:dyDescent="0.2">
      <c r="A4" s="105">
        <v>2015</v>
      </c>
      <c r="B4" s="97">
        <v>2925</v>
      </c>
      <c r="C4" s="98">
        <v>852</v>
      </c>
      <c r="D4" s="98">
        <v>58</v>
      </c>
      <c r="E4" s="98">
        <v>7</v>
      </c>
      <c r="F4" s="98">
        <v>1558</v>
      </c>
      <c r="G4" s="98">
        <v>317</v>
      </c>
      <c r="H4" s="98">
        <v>133</v>
      </c>
    </row>
    <row r="5" spans="1:8" x14ac:dyDescent="0.2">
      <c r="A5" s="105">
        <v>2016</v>
      </c>
      <c r="B5" s="99">
        <v>3480</v>
      </c>
      <c r="C5" s="100">
        <v>1053</v>
      </c>
      <c r="D5" s="100">
        <v>77</v>
      </c>
      <c r="E5" s="100">
        <v>15</v>
      </c>
      <c r="F5" s="100">
        <v>1791</v>
      </c>
      <c r="G5" s="100">
        <v>386</v>
      </c>
      <c r="H5" s="100">
        <v>158</v>
      </c>
    </row>
    <row r="6" spans="1:8" x14ac:dyDescent="0.2">
      <c r="A6" s="105">
        <v>2017</v>
      </c>
      <c r="B6" s="99">
        <v>4033</v>
      </c>
      <c r="C6" s="100">
        <v>1229</v>
      </c>
      <c r="D6" s="100">
        <v>70</v>
      </c>
      <c r="E6" s="100">
        <v>10</v>
      </c>
      <c r="F6" s="100">
        <v>2052</v>
      </c>
      <c r="G6" s="100">
        <v>502</v>
      </c>
      <c r="H6" s="100">
        <v>170</v>
      </c>
    </row>
    <row r="7" spans="1:8" x14ac:dyDescent="0.2">
      <c r="A7" s="105">
        <v>2018</v>
      </c>
      <c r="B7" s="99">
        <v>4344</v>
      </c>
      <c r="C7" s="100">
        <v>1327</v>
      </c>
      <c r="D7" s="100">
        <v>56</v>
      </c>
      <c r="E7" s="100">
        <v>13</v>
      </c>
      <c r="F7" s="100">
        <v>2189</v>
      </c>
      <c r="G7" s="100">
        <v>571</v>
      </c>
      <c r="H7" s="100">
        <v>188</v>
      </c>
    </row>
    <row r="8" spans="1:8" x14ac:dyDescent="0.2">
      <c r="A8" s="105">
        <v>2019</v>
      </c>
      <c r="B8" s="99">
        <v>4355</v>
      </c>
      <c r="C8" s="100">
        <v>1309</v>
      </c>
      <c r="D8" s="100">
        <v>62</v>
      </c>
      <c r="E8" s="100">
        <v>10</v>
      </c>
      <c r="F8" s="100">
        <v>2228</v>
      </c>
      <c r="G8" s="100">
        <v>517</v>
      </c>
      <c r="H8" s="100">
        <v>229</v>
      </c>
    </row>
    <row r="9" spans="1:8" x14ac:dyDescent="0.2">
      <c r="A9" s="105">
        <v>2020</v>
      </c>
      <c r="B9" s="99">
        <v>4311</v>
      </c>
      <c r="C9" s="100">
        <v>1513</v>
      </c>
      <c r="D9" s="100">
        <v>54</v>
      </c>
      <c r="E9" s="100">
        <v>14</v>
      </c>
      <c r="F9" s="100">
        <v>2104</v>
      </c>
      <c r="G9" s="100">
        <v>434</v>
      </c>
      <c r="H9" s="100">
        <v>192</v>
      </c>
    </row>
    <row r="10" spans="1:8" x14ac:dyDescent="0.2">
      <c r="A10" s="105">
        <v>2021</v>
      </c>
      <c r="B10" s="99">
        <v>3450</v>
      </c>
      <c r="C10" s="100">
        <v>1322</v>
      </c>
      <c r="D10" s="100">
        <v>44</v>
      </c>
      <c r="E10" s="100">
        <v>4</v>
      </c>
      <c r="F10" s="100">
        <v>1705</v>
      </c>
      <c r="G10" s="100">
        <v>253</v>
      </c>
      <c r="H10" s="100">
        <v>122</v>
      </c>
    </row>
    <row r="11" spans="1:8" x14ac:dyDescent="0.2">
      <c r="A11" s="105">
        <v>2022</v>
      </c>
      <c r="B11" s="99">
        <v>3417</v>
      </c>
      <c r="C11" s="100">
        <v>1323</v>
      </c>
      <c r="D11" s="100">
        <v>62</v>
      </c>
      <c r="E11" s="100">
        <v>7</v>
      </c>
      <c r="F11" s="100">
        <v>1664</v>
      </c>
      <c r="G11" s="100">
        <v>224</v>
      </c>
      <c r="H11" s="100">
        <v>137</v>
      </c>
    </row>
    <row r="12" spans="1:8" x14ac:dyDescent="0.2">
      <c r="A12" s="105">
        <v>2023</v>
      </c>
      <c r="B12" s="99">
        <v>3530</v>
      </c>
      <c r="C12" s="100">
        <v>1200</v>
      </c>
      <c r="D12" s="100">
        <v>60</v>
      </c>
      <c r="E12" s="100">
        <v>6</v>
      </c>
      <c r="F12" s="100">
        <v>1843</v>
      </c>
      <c r="G12" s="100">
        <v>257</v>
      </c>
      <c r="H12" s="100">
        <v>164</v>
      </c>
    </row>
    <row r="13" spans="1:8" x14ac:dyDescent="0.2">
      <c r="A13" s="105">
        <v>2024</v>
      </c>
      <c r="B13" s="99">
        <v>3475</v>
      </c>
      <c r="C13" s="100">
        <v>1011</v>
      </c>
      <c r="D13" s="100">
        <v>77</v>
      </c>
      <c r="E13" s="100">
        <v>10</v>
      </c>
      <c r="F13" s="100">
        <v>1982</v>
      </c>
      <c r="G13" s="100">
        <v>240</v>
      </c>
      <c r="H13" s="100">
        <v>155</v>
      </c>
    </row>
    <row r="14" spans="1:8" x14ac:dyDescent="0.2">
      <c r="A14" s="106">
        <v>2025</v>
      </c>
      <c r="B14" s="102">
        <v>3517</v>
      </c>
      <c r="C14" s="103">
        <v>1049</v>
      </c>
      <c r="D14" s="103">
        <v>69</v>
      </c>
      <c r="E14" s="103">
        <v>2</v>
      </c>
      <c r="F14" s="103">
        <v>2022</v>
      </c>
      <c r="G14" s="103">
        <v>198</v>
      </c>
      <c r="H14" s="103">
        <v>177</v>
      </c>
    </row>
    <row r="15" spans="1:8" x14ac:dyDescent="0.2">
      <c r="A15" s="76" t="s">
        <v>118</v>
      </c>
      <c r="B15" s="74">
        <f>B14/B4-1</f>
        <v>0.2023931623931623</v>
      </c>
      <c r="C15" s="75">
        <f t="shared" ref="C15:H15" si="0">C14/C4-1</f>
        <v>0.23122065727699526</v>
      </c>
      <c r="D15" s="75">
        <f t="shared" si="0"/>
        <v>0.18965517241379315</v>
      </c>
      <c r="E15" s="75">
        <f t="shared" si="0"/>
        <v>-0.7142857142857143</v>
      </c>
      <c r="F15" s="75">
        <f>F14/F4-1</f>
        <v>0.29781771501925536</v>
      </c>
      <c r="G15" s="75">
        <f t="shared" si="0"/>
        <v>-0.37539432176656151</v>
      </c>
      <c r="H15" s="75">
        <f t="shared" si="0"/>
        <v>0.33082706766917291</v>
      </c>
    </row>
    <row r="16" spans="1:8" x14ac:dyDescent="0.2">
      <c r="A16" s="71" t="s">
        <v>119</v>
      </c>
      <c r="B16" s="74">
        <f>B14/B13-1</f>
        <v>1.2086330935251688E-2</v>
      </c>
      <c r="C16" s="75">
        <f t="shared" ref="C16:H16" si="1">C14/C13-1</f>
        <v>3.758654797230454E-2</v>
      </c>
      <c r="D16" s="107">
        <f t="shared" si="1"/>
        <v>-0.10389610389610393</v>
      </c>
      <c r="E16" s="107">
        <f t="shared" si="1"/>
        <v>-0.8</v>
      </c>
      <c r="F16" s="107">
        <f t="shared" si="1"/>
        <v>2.0181634712411745E-2</v>
      </c>
      <c r="G16" s="107">
        <f t="shared" si="1"/>
        <v>-0.17500000000000004</v>
      </c>
      <c r="H16" s="107">
        <f t="shared" si="1"/>
        <v>0.14193548387096766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AF8F1-A60C-42AC-9D8B-2CE4FC04FAA5}">
  <dimension ref="A1:H17"/>
  <sheetViews>
    <sheetView workbookViewId="0"/>
  </sheetViews>
  <sheetFormatPr defaultColWidth="8.6640625" defaultRowHeight="15" x14ac:dyDescent="0.2"/>
  <cols>
    <col min="1" max="1" width="26.5546875" customWidth="1"/>
    <col min="2" max="8" width="12.6640625" customWidth="1"/>
  </cols>
  <sheetData>
    <row r="1" spans="1:8" ht="15.75" x14ac:dyDescent="0.2">
      <c r="A1" s="78" t="s">
        <v>231</v>
      </c>
      <c r="B1" s="93"/>
      <c r="C1" s="93"/>
      <c r="D1" s="93"/>
      <c r="E1" s="93"/>
      <c r="F1" s="93"/>
      <c r="G1" s="93"/>
      <c r="H1" s="93"/>
    </row>
    <row r="2" spans="1:8" x14ac:dyDescent="0.2">
      <c r="A2" s="94" t="s">
        <v>19</v>
      </c>
      <c r="B2" s="93"/>
      <c r="C2" s="93"/>
      <c r="D2" s="93"/>
      <c r="E2" s="93"/>
      <c r="F2" s="93"/>
      <c r="G2" s="93"/>
      <c r="H2" s="93"/>
    </row>
    <row r="3" spans="1:8" x14ac:dyDescent="0.2">
      <c r="A3" t="s">
        <v>196</v>
      </c>
      <c r="B3" s="93"/>
      <c r="C3" s="93"/>
      <c r="D3" s="93"/>
      <c r="E3" s="93"/>
      <c r="F3" s="93"/>
      <c r="G3" s="93"/>
      <c r="H3" s="93"/>
    </row>
    <row r="4" spans="1:8" ht="38.25" x14ac:dyDescent="0.2">
      <c r="A4" s="108" t="s">
        <v>88</v>
      </c>
      <c r="B4" s="109" t="s">
        <v>47</v>
      </c>
      <c r="C4" s="109" t="s">
        <v>228</v>
      </c>
      <c r="D4" s="109" t="s">
        <v>89</v>
      </c>
      <c r="E4" s="109" t="s">
        <v>90</v>
      </c>
      <c r="F4" s="109" t="s">
        <v>91</v>
      </c>
      <c r="G4" s="109" t="s">
        <v>92</v>
      </c>
      <c r="H4" s="109" t="s">
        <v>227</v>
      </c>
    </row>
    <row r="5" spans="1:8" x14ac:dyDescent="0.2">
      <c r="A5" s="105">
        <v>2015</v>
      </c>
      <c r="B5" s="99">
        <v>93</v>
      </c>
      <c r="C5" s="100">
        <v>11</v>
      </c>
      <c r="D5" s="100">
        <v>0</v>
      </c>
      <c r="E5" s="100">
        <v>0</v>
      </c>
      <c r="F5" s="100">
        <v>47</v>
      </c>
      <c r="G5" s="100">
        <v>24</v>
      </c>
      <c r="H5" s="100">
        <v>11</v>
      </c>
    </row>
    <row r="6" spans="1:8" x14ac:dyDescent="0.2">
      <c r="A6" s="105">
        <v>2016</v>
      </c>
      <c r="B6" s="99">
        <v>154</v>
      </c>
      <c r="C6" s="100">
        <v>17</v>
      </c>
      <c r="D6" s="100">
        <v>3</v>
      </c>
      <c r="E6" s="100">
        <v>0</v>
      </c>
      <c r="F6" s="100">
        <v>79</v>
      </c>
      <c r="G6" s="100">
        <v>39</v>
      </c>
      <c r="H6" s="100">
        <v>16</v>
      </c>
    </row>
    <row r="7" spans="1:8" x14ac:dyDescent="0.2">
      <c r="A7" s="105">
        <v>2017</v>
      </c>
      <c r="B7" s="99">
        <v>158</v>
      </c>
      <c r="C7" s="100">
        <v>24</v>
      </c>
      <c r="D7" s="100">
        <v>2</v>
      </c>
      <c r="E7" s="100">
        <v>0</v>
      </c>
      <c r="F7" s="100">
        <v>68</v>
      </c>
      <c r="G7" s="100">
        <v>48</v>
      </c>
      <c r="H7" s="100">
        <v>16</v>
      </c>
    </row>
    <row r="8" spans="1:8" x14ac:dyDescent="0.2">
      <c r="A8" s="105">
        <v>2018</v>
      </c>
      <c r="B8" s="99">
        <v>176</v>
      </c>
      <c r="C8" s="100">
        <v>11</v>
      </c>
      <c r="D8" s="100">
        <v>2</v>
      </c>
      <c r="E8" s="100">
        <v>0</v>
      </c>
      <c r="F8" s="100">
        <v>89</v>
      </c>
      <c r="G8" s="100">
        <v>65</v>
      </c>
      <c r="H8" s="100">
        <v>9</v>
      </c>
    </row>
    <row r="9" spans="1:8" x14ac:dyDescent="0.2">
      <c r="A9" s="105">
        <v>2019</v>
      </c>
      <c r="B9" s="99">
        <v>151</v>
      </c>
      <c r="C9" s="100">
        <v>18</v>
      </c>
      <c r="D9" s="100">
        <v>0</v>
      </c>
      <c r="E9" s="100">
        <v>0</v>
      </c>
      <c r="F9" s="100">
        <v>83</v>
      </c>
      <c r="G9" s="100">
        <v>31</v>
      </c>
      <c r="H9" s="100">
        <v>19</v>
      </c>
    </row>
    <row r="10" spans="1:8" x14ac:dyDescent="0.2">
      <c r="A10" s="105">
        <v>2020</v>
      </c>
      <c r="B10" s="99">
        <v>147</v>
      </c>
      <c r="C10" s="100">
        <v>25</v>
      </c>
      <c r="D10" s="100">
        <v>3</v>
      </c>
      <c r="E10" s="100">
        <v>0</v>
      </c>
      <c r="F10" s="100">
        <v>83</v>
      </c>
      <c r="G10" s="100">
        <v>26</v>
      </c>
      <c r="H10" s="100">
        <v>10</v>
      </c>
    </row>
    <row r="11" spans="1:8" x14ac:dyDescent="0.2">
      <c r="A11" s="105">
        <v>2021</v>
      </c>
      <c r="B11" s="99">
        <v>112</v>
      </c>
      <c r="C11" s="100">
        <v>23</v>
      </c>
      <c r="D11" s="100">
        <v>2</v>
      </c>
      <c r="E11" s="100">
        <v>0</v>
      </c>
      <c r="F11" s="100">
        <v>60</v>
      </c>
      <c r="G11" s="100">
        <v>22</v>
      </c>
      <c r="H11" s="100">
        <v>5</v>
      </c>
    </row>
    <row r="12" spans="1:8" x14ac:dyDescent="0.2">
      <c r="A12" s="105">
        <v>2022</v>
      </c>
      <c r="B12" s="99">
        <v>119</v>
      </c>
      <c r="C12" s="100">
        <v>35</v>
      </c>
      <c r="D12" s="100">
        <v>0</v>
      </c>
      <c r="E12" s="100">
        <v>0</v>
      </c>
      <c r="F12" s="100">
        <v>64</v>
      </c>
      <c r="G12" s="100">
        <v>12</v>
      </c>
      <c r="H12" s="100">
        <v>8</v>
      </c>
    </row>
    <row r="13" spans="1:8" x14ac:dyDescent="0.2">
      <c r="A13" s="105">
        <v>2023</v>
      </c>
      <c r="B13" s="99">
        <v>148</v>
      </c>
      <c r="C13" s="100">
        <v>33</v>
      </c>
      <c r="D13" s="100">
        <v>1</v>
      </c>
      <c r="E13" s="100">
        <v>0</v>
      </c>
      <c r="F13" s="100">
        <v>89</v>
      </c>
      <c r="G13" s="100">
        <v>17</v>
      </c>
      <c r="H13" s="100">
        <v>8</v>
      </c>
    </row>
    <row r="14" spans="1:8" x14ac:dyDescent="0.2">
      <c r="A14" s="105">
        <v>2024</v>
      </c>
      <c r="B14" s="99">
        <v>155</v>
      </c>
      <c r="C14" s="100">
        <v>25</v>
      </c>
      <c r="D14" s="100">
        <v>5</v>
      </c>
      <c r="E14" s="100">
        <v>1</v>
      </c>
      <c r="F14" s="100">
        <v>87</v>
      </c>
      <c r="G14" s="100">
        <v>25</v>
      </c>
      <c r="H14" s="100">
        <v>12</v>
      </c>
    </row>
    <row r="15" spans="1:8" x14ac:dyDescent="0.2">
      <c r="A15" s="106">
        <v>2025</v>
      </c>
      <c r="B15" s="102">
        <v>181</v>
      </c>
      <c r="C15" s="103">
        <v>32</v>
      </c>
      <c r="D15" s="103">
        <v>3</v>
      </c>
      <c r="E15" s="103">
        <v>0</v>
      </c>
      <c r="F15" s="103">
        <v>114</v>
      </c>
      <c r="G15" s="103">
        <v>20</v>
      </c>
      <c r="H15" s="103">
        <v>12</v>
      </c>
    </row>
    <row r="16" spans="1:8" x14ac:dyDescent="0.2">
      <c r="A16" s="76" t="s">
        <v>118</v>
      </c>
      <c r="B16" s="74">
        <f>B15/B5-1</f>
        <v>0.94623655913978499</v>
      </c>
      <c r="C16" s="75">
        <f t="shared" ref="C16:H16" si="0">C15/C5-1</f>
        <v>1.9090909090909092</v>
      </c>
      <c r="D16" s="75" t="s">
        <v>93</v>
      </c>
      <c r="E16" s="75" t="s">
        <v>93</v>
      </c>
      <c r="F16" s="75">
        <f t="shared" si="0"/>
        <v>1.4255319148936172</v>
      </c>
      <c r="G16" s="75">
        <f t="shared" si="0"/>
        <v>-0.16666666666666663</v>
      </c>
      <c r="H16" s="75">
        <f t="shared" si="0"/>
        <v>9.0909090909090828E-2</v>
      </c>
    </row>
    <row r="17" spans="1:8" ht="15.6" customHeight="1" x14ac:dyDescent="0.2">
      <c r="A17" s="71" t="s">
        <v>119</v>
      </c>
      <c r="B17" s="74">
        <f>B15/B14-1</f>
        <v>0.16774193548387095</v>
      </c>
      <c r="C17" s="75">
        <f t="shared" ref="C17:H17" si="1">C15/C14-1</f>
        <v>0.28000000000000003</v>
      </c>
      <c r="D17" s="75">
        <f t="shared" si="1"/>
        <v>-0.4</v>
      </c>
      <c r="E17" s="75" t="s">
        <v>93</v>
      </c>
      <c r="F17" s="75">
        <f t="shared" si="1"/>
        <v>0.31034482758620685</v>
      </c>
      <c r="G17" s="75">
        <f t="shared" si="1"/>
        <v>-0.19999999999999996</v>
      </c>
      <c r="H17" s="75">
        <f t="shared" si="1"/>
        <v>0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F9981-6E70-4625-98B0-EFF11595A010}">
  <dimension ref="A2:G46"/>
  <sheetViews>
    <sheetView workbookViewId="0">
      <selection activeCell="B4" sqref="B4"/>
    </sheetView>
  </sheetViews>
  <sheetFormatPr defaultColWidth="8.88671875" defaultRowHeight="12.75" x14ac:dyDescent="0.2"/>
  <cols>
    <col min="1" max="1" width="24" style="3" bestFit="1" customWidth="1"/>
    <col min="2" max="16384" width="8.88671875" style="3"/>
  </cols>
  <sheetData>
    <row r="2" spans="1:7" x14ac:dyDescent="0.2">
      <c r="A2" s="121" t="s">
        <v>96</v>
      </c>
      <c r="B2" s="121" t="s">
        <v>97</v>
      </c>
      <c r="C2" s="121" t="s">
        <v>98</v>
      </c>
      <c r="D2" s="121" t="s">
        <v>99</v>
      </c>
      <c r="E2" s="121" t="s">
        <v>100</v>
      </c>
      <c r="F2" s="121" t="s">
        <v>101</v>
      </c>
      <c r="G2" s="121" t="s">
        <v>102</v>
      </c>
    </row>
    <row r="3" spans="1:7" x14ac:dyDescent="0.2">
      <c r="A3" s="122" t="s">
        <v>40</v>
      </c>
      <c r="B3" s="3" t="s">
        <v>103</v>
      </c>
      <c r="C3" s="3">
        <v>905</v>
      </c>
      <c r="D3" s="3">
        <v>773</v>
      </c>
      <c r="E3" s="3">
        <v>791</v>
      </c>
      <c r="F3" s="3">
        <v>751</v>
      </c>
      <c r="G3" s="3">
        <v>3220</v>
      </c>
    </row>
    <row r="4" spans="1:7" x14ac:dyDescent="0.2">
      <c r="A4" s="122"/>
      <c r="B4" s="3" t="s">
        <v>104</v>
      </c>
    </row>
    <row r="5" spans="1:7" x14ac:dyDescent="0.2">
      <c r="A5" s="123"/>
      <c r="B5" s="3" t="s">
        <v>105</v>
      </c>
      <c r="C5" s="3">
        <v>2</v>
      </c>
      <c r="D5" s="3">
        <v>2</v>
      </c>
      <c r="G5" s="3">
        <v>4</v>
      </c>
    </row>
    <row r="6" spans="1:7" x14ac:dyDescent="0.2">
      <c r="A6" s="124" t="s">
        <v>106</v>
      </c>
      <c r="B6" s="124"/>
      <c r="C6" s="124">
        <v>907</v>
      </c>
      <c r="D6" s="124">
        <v>775</v>
      </c>
      <c r="E6" s="124">
        <v>791</v>
      </c>
      <c r="F6" s="124">
        <v>751</v>
      </c>
      <c r="G6" s="124">
        <v>3224</v>
      </c>
    </row>
    <row r="7" spans="1:7" x14ac:dyDescent="0.2">
      <c r="A7" s="122" t="s">
        <v>39</v>
      </c>
      <c r="B7" s="3" t="s">
        <v>103</v>
      </c>
      <c r="C7" s="3">
        <v>595</v>
      </c>
      <c r="D7" s="3">
        <v>388</v>
      </c>
      <c r="E7" s="3">
        <v>593</v>
      </c>
      <c r="F7" s="3">
        <v>658</v>
      </c>
      <c r="G7" s="3">
        <v>2234</v>
      </c>
    </row>
    <row r="8" spans="1:7" x14ac:dyDescent="0.2">
      <c r="A8" s="122"/>
      <c r="B8" s="3" t="s">
        <v>104</v>
      </c>
      <c r="C8" s="3">
        <v>792</v>
      </c>
      <c r="D8" s="3">
        <v>563</v>
      </c>
      <c r="E8" s="3">
        <v>708</v>
      </c>
      <c r="F8" s="3">
        <v>748</v>
      </c>
      <c r="G8" s="3">
        <v>2811</v>
      </c>
    </row>
    <row r="9" spans="1:7" x14ac:dyDescent="0.2">
      <c r="A9" s="123"/>
      <c r="B9" s="3" t="s">
        <v>105</v>
      </c>
      <c r="C9" s="3">
        <v>32</v>
      </c>
      <c r="D9" s="3">
        <v>2</v>
      </c>
      <c r="G9" s="3">
        <v>34</v>
      </c>
    </row>
    <row r="10" spans="1:7" x14ac:dyDescent="0.2">
      <c r="A10" s="124" t="s">
        <v>107</v>
      </c>
      <c r="B10" s="124"/>
      <c r="C10" s="124">
        <v>1419</v>
      </c>
      <c r="D10" s="124">
        <v>953</v>
      </c>
      <c r="E10" s="124">
        <v>1301</v>
      </c>
      <c r="F10" s="124">
        <v>1406</v>
      </c>
      <c r="G10" s="124">
        <v>5079</v>
      </c>
    </row>
    <row r="11" spans="1:7" x14ac:dyDescent="0.2">
      <c r="A11" s="122" t="s">
        <v>36</v>
      </c>
      <c r="B11" s="3" t="s">
        <v>103</v>
      </c>
      <c r="C11" s="3">
        <v>3737</v>
      </c>
      <c r="D11" s="3">
        <v>2924</v>
      </c>
      <c r="E11" s="3">
        <v>2653</v>
      </c>
      <c r="F11" s="3">
        <v>2564</v>
      </c>
      <c r="G11" s="3">
        <v>11878</v>
      </c>
    </row>
    <row r="12" spans="1:7" x14ac:dyDescent="0.2">
      <c r="A12" s="122"/>
      <c r="B12" s="3" t="s">
        <v>104</v>
      </c>
      <c r="C12" s="3">
        <v>6</v>
      </c>
      <c r="D12" s="3">
        <v>5</v>
      </c>
      <c r="E12" s="3">
        <v>3</v>
      </c>
      <c r="F12" s="3">
        <v>2</v>
      </c>
      <c r="G12" s="3">
        <v>16</v>
      </c>
    </row>
    <row r="13" spans="1:7" x14ac:dyDescent="0.2">
      <c r="A13" s="123"/>
      <c r="B13" s="3" t="s">
        <v>105</v>
      </c>
      <c r="C13" s="3">
        <v>53</v>
      </c>
      <c r="D13" s="3">
        <v>7</v>
      </c>
      <c r="G13" s="3">
        <v>60</v>
      </c>
    </row>
    <row r="14" spans="1:7" x14ac:dyDescent="0.2">
      <c r="A14" s="124" t="s">
        <v>108</v>
      </c>
      <c r="B14" s="124"/>
      <c r="C14" s="124">
        <v>3796</v>
      </c>
      <c r="D14" s="124">
        <v>2936</v>
      </c>
      <c r="E14" s="124">
        <v>2656</v>
      </c>
      <c r="F14" s="124">
        <v>2566</v>
      </c>
      <c r="G14" s="124">
        <v>11954</v>
      </c>
    </row>
    <row r="15" spans="1:7" x14ac:dyDescent="0.2">
      <c r="A15" s="122" t="s">
        <v>35</v>
      </c>
      <c r="B15" s="3" t="s">
        <v>103</v>
      </c>
      <c r="C15" s="3">
        <v>3633</v>
      </c>
      <c r="D15" s="3">
        <v>2825</v>
      </c>
      <c r="E15" s="3">
        <v>2318</v>
      </c>
      <c r="F15" s="3">
        <v>2051</v>
      </c>
      <c r="G15" s="3">
        <v>10827</v>
      </c>
    </row>
    <row r="16" spans="1:7" x14ac:dyDescent="0.2">
      <c r="A16" s="122"/>
      <c r="B16" s="3" t="s">
        <v>104</v>
      </c>
      <c r="C16" s="3">
        <v>500</v>
      </c>
      <c r="D16" s="3">
        <v>458</v>
      </c>
      <c r="E16" s="3">
        <v>469</v>
      </c>
      <c r="F16" s="3">
        <v>546</v>
      </c>
      <c r="G16" s="3">
        <v>1973</v>
      </c>
    </row>
    <row r="17" spans="1:7" x14ac:dyDescent="0.2">
      <c r="A17" s="123"/>
      <c r="B17" s="3" t="s">
        <v>105</v>
      </c>
      <c r="C17" s="3">
        <v>83</v>
      </c>
      <c r="D17" s="3">
        <v>21</v>
      </c>
      <c r="G17" s="3">
        <v>104</v>
      </c>
    </row>
    <row r="18" spans="1:7" x14ac:dyDescent="0.2">
      <c r="A18" s="124" t="s">
        <v>109</v>
      </c>
      <c r="B18" s="124"/>
      <c r="C18" s="124">
        <v>4216</v>
      </c>
      <c r="D18" s="124">
        <v>3304</v>
      </c>
      <c r="E18" s="124">
        <v>2787</v>
      </c>
      <c r="F18" s="124">
        <v>2597</v>
      </c>
      <c r="G18" s="124">
        <v>12904</v>
      </c>
    </row>
    <row r="19" spans="1:7" x14ac:dyDescent="0.2">
      <c r="A19" s="122" t="s">
        <v>34</v>
      </c>
      <c r="B19" s="3" t="s">
        <v>103</v>
      </c>
      <c r="C19" s="3">
        <v>4016</v>
      </c>
      <c r="D19" s="3">
        <v>3569</v>
      </c>
      <c r="E19" s="3">
        <v>3701</v>
      </c>
      <c r="F19" s="3">
        <v>3363</v>
      </c>
      <c r="G19" s="3">
        <v>14649</v>
      </c>
    </row>
    <row r="20" spans="1:7" x14ac:dyDescent="0.2">
      <c r="A20" s="122"/>
      <c r="B20" s="3" t="s">
        <v>104</v>
      </c>
      <c r="C20" s="3">
        <v>384</v>
      </c>
      <c r="D20" s="3">
        <v>337</v>
      </c>
      <c r="E20" s="3">
        <v>365</v>
      </c>
      <c r="F20" s="3">
        <v>335</v>
      </c>
      <c r="G20" s="3">
        <v>1421</v>
      </c>
    </row>
    <row r="21" spans="1:7" x14ac:dyDescent="0.2">
      <c r="A21" s="123"/>
      <c r="B21" s="3" t="s">
        <v>105</v>
      </c>
      <c r="C21" s="3">
        <v>141</v>
      </c>
      <c r="D21" s="3">
        <v>30</v>
      </c>
      <c r="G21" s="3">
        <v>171</v>
      </c>
    </row>
    <row r="22" spans="1:7" x14ac:dyDescent="0.2">
      <c r="A22" s="124" t="s">
        <v>110</v>
      </c>
      <c r="B22" s="124"/>
      <c r="C22" s="124">
        <v>4541</v>
      </c>
      <c r="D22" s="124">
        <v>3936</v>
      </c>
      <c r="E22" s="124">
        <v>4066</v>
      </c>
      <c r="F22" s="124">
        <v>3698</v>
      </c>
      <c r="G22" s="124">
        <v>16241</v>
      </c>
    </row>
    <row r="23" spans="1:7" x14ac:dyDescent="0.2">
      <c r="A23" s="122" t="s">
        <v>48</v>
      </c>
      <c r="B23" s="3" t="s">
        <v>103</v>
      </c>
      <c r="C23" s="3">
        <v>3136</v>
      </c>
      <c r="D23" s="3">
        <v>2568</v>
      </c>
      <c r="E23" s="3">
        <v>2948</v>
      </c>
      <c r="F23" s="3">
        <v>2930</v>
      </c>
      <c r="G23" s="3">
        <v>11582</v>
      </c>
    </row>
    <row r="24" spans="1:7" x14ac:dyDescent="0.2">
      <c r="A24" s="122"/>
      <c r="B24" s="3" t="s">
        <v>104</v>
      </c>
      <c r="C24" s="3">
        <v>691</v>
      </c>
      <c r="D24" s="3">
        <v>514</v>
      </c>
      <c r="E24" s="3">
        <v>663</v>
      </c>
      <c r="F24" s="3">
        <v>633</v>
      </c>
      <c r="G24" s="3">
        <v>2501</v>
      </c>
    </row>
    <row r="25" spans="1:7" x14ac:dyDescent="0.2">
      <c r="A25" s="123"/>
      <c r="B25" s="3" t="s">
        <v>105</v>
      </c>
      <c r="C25" s="3">
        <v>111</v>
      </c>
      <c r="D25" s="3">
        <v>27</v>
      </c>
      <c r="F25" s="3">
        <v>2</v>
      </c>
      <c r="G25" s="3">
        <v>140</v>
      </c>
    </row>
    <row r="26" spans="1:7" x14ac:dyDescent="0.2">
      <c r="A26" s="124" t="s">
        <v>111</v>
      </c>
      <c r="B26" s="124"/>
      <c r="C26" s="124">
        <v>3938</v>
      </c>
      <c r="D26" s="124">
        <v>3109</v>
      </c>
      <c r="E26" s="124">
        <v>3611</v>
      </c>
      <c r="F26" s="124">
        <v>3565</v>
      </c>
      <c r="G26" s="124">
        <v>14223</v>
      </c>
    </row>
    <row r="27" spans="1:7" x14ac:dyDescent="0.2">
      <c r="A27" s="122" t="s">
        <v>37</v>
      </c>
      <c r="B27" s="3" t="s">
        <v>103</v>
      </c>
      <c r="C27" s="3">
        <v>2284</v>
      </c>
      <c r="D27" s="3">
        <v>2056</v>
      </c>
      <c r="E27" s="3">
        <v>1984</v>
      </c>
      <c r="F27" s="3">
        <v>1785</v>
      </c>
      <c r="G27" s="3">
        <v>8109</v>
      </c>
    </row>
    <row r="28" spans="1:7" x14ac:dyDescent="0.2">
      <c r="A28" s="122"/>
      <c r="B28" s="3" t="s">
        <v>104</v>
      </c>
      <c r="C28" s="3">
        <v>108</v>
      </c>
      <c r="D28" s="3">
        <v>104</v>
      </c>
      <c r="E28" s="3">
        <v>131</v>
      </c>
      <c r="F28" s="3">
        <v>114</v>
      </c>
      <c r="G28" s="3">
        <v>457</v>
      </c>
    </row>
    <row r="29" spans="1:7" x14ac:dyDescent="0.2">
      <c r="A29" s="123"/>
      <c r="B29" s="3" t="s">
        <v>105</v>
      </c>
      <c r="C29" s="3">
        <v>35</v>
      </c>
      <c r="D29" s="3">
        <v>7</v>
      </c>
      <c r="G29" s="3">
        <v>42</v>
      </c>
    </row>
    <row r="30" spans="1:7" x14ac:dyDescent="0.2">
      <c r="A30" s="124" t="s">
        <v>112</v>
      </c>
      <c r="B30" s="124"/>
      <c r="C30" s="124">
        <v>2427</v>
      </c>
      <c r="D30" s="124">
        <v>2167</v>
      </c>
      <c r="E30" s="124">
        <v>2115</v>
      </c>
      <c r="F30" s="124">
        <v>1899</v>
      </c>
      <c r="G30" s="124">
        <v>8608</v>
      </c>
    </row>
    <row r="31" spans="1:7" x14ac:dyDescent="0.2">
      <c r="A31" s="122" t="s">
        <v>38</v>
      </c>
      <c r="B31" s="3" t="s">
        <v>103</v>
      </c>
    </row>
    <row r="32" spans="1:7" x14ac:dyDescent="0.2">
      <c r="A32" s="122"/>
      <c r="B32" s="3" t="s">
        <v>104</v>
      </c>
      <c r="C32" s="3">
        <v>2494</v>
      </c>
      <c r="D32" s="3">
        <v>1871</v>
      </c>
      <c r="E32" s="3">
        <v>1714</v>
      </c>
      <c r="F32" s="3">
        <v>1927</v>
      </c>
      <c r="G32" s="3">
        <v>8006</v>
      </c>
    </row>
    <row r="33" spans="1:7" x14ac:dyDescent="0.2">
      <c r="A33" s="123"/>
      <c r="B33" s="3" t="s">
        <v>105</v>
      </c>
      <c r="C33" s="3">
        <v>46</v>
      </c>
      <c r="D33" s="3">
        <v>14</v>
      </c>
      <c r="G33" s="3">
        <v>60</v>
      </c>
    </row>
    <row r="34" spans="1:7" x14ac:dyDescent="0.2">
      <c r="A34" s="124" t="s">
        <v>113</v>
      </c>
      <c r="B34" s="124"/>
      <c r="C34" s="124">
        <v>2540</v>
      </c>
      <c r="D34" s="124">
        <v>1885</v>
      </c>
      <c r="E34" s="124">
        <v>1714</v>
      </c>
      <c r="F34" s="124">
        <v>1927</v>
      </c>
      <c r="G34" s="124">
        <v>8066</v>
      </c>
    </row>
    <row r="35" spans="1:7" x14ac:dyDescent="0.2">
      <c r="A35" s="122" t="s">
        <v>41</v>
      </c>
      <c r="B35" s="3" t="s">
        <v>103</v>
      </c>
      <c r="C35" s="3">
        <v>182</v>
      </c>
      <c r="D35" s="3">
        <v>168</v>
      </c>
      <c r="E35" s="3">
        <v>125</v>
      </c>
      <c r="F35" s="3">
        <v>169</v>
      </c>
      <c r="G35" s="3">
        <v>644</v>
      </c>
    </row>
    <row r="36" spans="1:7" x14ac:dyDescent="0.2">
      <c r="A36" s="122"/>
      <c r="B36" s="3" t="s">
        <v>104</v>
      </c>
      <c r="C36" s="3">
        <v>768</v>
      </c>
      <c r="D36" s="3">
        <v>747</v>
      </c>
      <c r="E36" s="3">
        <v>822</v>
      </c>
      <c r="F36" s="3">
        <v>1227</v>
      </c>
      <c r="G36" s="3">
        <v>3564</v>
      </c>
    </row>
    <row r="37" spans="1:7" x14ac:dyDescent="0.2">
      <c r="A37" s="123"/>
      <c r="B37" s="3" t="s">
        <v>105</v>
      </c>
      <c r="C37" s="3">
        <v>37</v>
      </c>
      <c r="G37" s="3">
        <v>37</v>
      </c>
    </row>
    <row r="38" spans="1:7" x14ac:dyDescent="0.2">
      <c r="A38" s="124" t="s">
        <v>114</v>
      </c>
      <c r="B38" s="124"/>
      <c r="C38" s="124">
        <v>987</v>
      </c>
      <c r="D38" s="124">
        <v>915</v>
      </c>
      <c r="E38" s="124">
        <v>947</v>
      </c>
      <c r="F38" s="124">
        <v>1396</v>
      </c>
      <c r="G38" s="124">
        <v>4245</v>
      </c>
    </row>
    <row r="39" spans="1:7" x14ac:dyDescent="0.2">
      <c r="A39" s="122" t="s">
        <v>95</v>
      </c>
      <c r="B39" s="3" t="s">
        <v>103</v>
      </c>
      <c r="C39" s="3">
        <v>3058</v>
      </c>
      <c r="D39" s="3">
        <v>2197</v>
      </c>
      <c r="E39" s="3">
        <v>2723</v>
      </c>
      <c r="F39" s="3">
        <v>3600</v>
      </c>
      <c r="G39" s="3">
        <v>11578</v>
      </c>
    </row>
    <row r="40" spans="1:7" x14ac:dyDescent="0.2">
      <c r="A40" s="122"/>
      <c r="B40" s="3" t="s">
        <v>104</v>
      </c>
    </row>
    <row r="41" spans="1:7" x14ac:dyDescent="0.2">
      <c r="A41" s="123"/>
      <c r="B41" s="3" t="s">
        <v>105</v>
      </c>
      <c r="C41" s="3">
        <v>55</v>
      </c>
      <c r="D41" s="3">
        <v>10</v>
      </c>
      <c r="G41" s="3">
        <v>65</v>
      </c>
    </row>
    <row r="42" spans="1:7" x14ac:dyDescent="0.2">
      <c r="A42" s="124" t="s">
        <v>115</v>
      </c>
      <c r="B42" s="124"/>
      <c r="C42" s="124">
        <v>3113</v>
      </c>
      <c r="D42" s="124">
        <v>2207</v>
      </c>
      <c r="E42" s="124">
        <v>2723</v>
      </c>
      <c r="F42" s="124">
        <v>3600</v>
      </c>
      <c r="G42" s="124">
        <v>11643</v>
      </c>
    </row>
    <row r="43" spans="1:7" x14ac:dyDescent="0.2">
      <c r="A43" s="122" t="s">
        <v>33</v>
      </c>
      <c r="B43" s="3" t="s">
        <v>103</v>
      </c>
      <c r="C43" s="3">
        <v>12662</v>
      </c>
      <c r="D43" s="3">
        <v>11133</v>
      </c>
      <c r="E43" s="3">
        <v>10971</v>
      </c>
      <c r="F43" s="3">
        <v>11260</v>
      </c>
      <c r="G43" s="3">
        <v>46026</v>
      </c>
    </row>
    <row r="44" spans="1:7" x14ac:dyDescent="0.2">
      <c r="A44" s="122"/>
      <c r="B44" s="3" t="s">
        <v>104</v>
      </c>
      <c r="C44" s="3">
        <v>643</v>
      </c>
      <c r="D44" s="3">
        <v>661</v>
      </c>
      <c r="E44" s="3">
        <v>666</v>
      </c>
      <c r="F44" s="3">
        <v>959</v>
      </c>
      <c r="G44" s="3">
        <v>2929</v>
      </c>
    </row>
    <row r="45" spans="1:7" x14ac:dyDescent="0.2">
      <c r="A45" s="123"/>
      <c r="B45" s="3" t="s">
        <v>105</v>
      </c>
      <c r="C45" s="3">
        <v>211</v>
      </c>
      <c r="D45" s="3">
        <v>39</v>
      </c>
      <c r="G45" s="3">
        <v>250</v>
      </c>
    </row>
    <row r="46" spans="1:7" x14ac:dyDescent="0.2">
      <c r="A46" s="124" t="s">
        <v>116</v>
      </c>
      <c r="B46" s="124"/>
      <c r="C46" s="124">
        <v>13516</v>
      </c>
      <c r="D46" s="124">
        <v>11833</v>
      </c>
      <c r="E46" s="124">
        <v>11637</v>
      </c>
      <c r="F46" s="124">
        <v>12219</v>
      </c>
      <c r="G46" s="124">
        <v>49205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tabSelected="1" workbookViewId="0">
      <selection activeCell="A4" sqref="A4:B12"/>
    </sheetView>
  </sheetViews>
  <sheetFormatPr defaultColWidth="9.33203125" defaultRowHeight="15" x14ac:dyDescent="0.2"/>
  <cols>
    <col min="1" max="1" width="12.5546875" style="2" customWidth="1"/>
    <col min="2" max="2" width="73.6640625" style="2" customWidth="1"/>
    <col min="3" max="16384" width="9.33203125" style="2"/>
  </cols>
  <sheetData>
    <row r="1" spans="1:12" ht="15.75" x14ac:dyDescent="0.2">
      <c r="A1" s="78" t="s">
        <v>10</v>
      </c>
    </row>
    <row r="2" spans="1:12" x14ac:dyDescent="0.2">
      <c r="A2" s="2" t="s">
        <v>117</v>
      </c>
    </row>
    <row r="3" spans="1:12" ht="15.75" x14ac:dyDescent="0.25">
      <c r="A3" s="1" t="s">
        <v>11</v>
      </c>
      <c r="B3" s="1" t="s">
        <v>12</v>
      </c>
    </row>
    <row r="4" spans="1:12" ht="40.5" customHeight="1" x14ac:dyDescent="0.2">
      <c r="A4" s="111">
        <v>1</v>
      </c>
      <c r="B4" s="112" t="s">
        <v>243</v>
      </c>
    </row>
    <row r="5" spans="1:12" ht="40.5" customHeight="1" x14ac:dyDescent="0.2">
      <c r="A5" s="111">
        <v>2</v>
      </c>
      <c r="B5" s="112" t="s">
        <v>13</v>
      </c>
    </row>
    <row r="6" spans="1:12" ht="27" customHeight="1" x14ac:dyDescent="0.2">
      <c r="A6" s="111">
        <v>3</v>
      </c>
      <c r="B6" s="49" t="s">
        <v>14</v>
      </c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ht="40.5" customHeight="1" x14ac:dyDescent="0.2">
      <c r="A7" s="111">
        <v>4</v>
      </c>
      <c r="B7" s="49" t="s">
        <v>15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ht="27" customHeight="1" x14ac:dyDescent="0.2">
      <c r="A8" s="111">
        <v>5</v>
      </c>
      <c r="B8" s="49" t="s">
        <v>224</v>
      </c>
    </row>
    <row r="9" spans="1:12" ht="40.5" customHeight="1" x14ac:dyDescent="0.2">
      <c r="A9" s="111">
        <v>6</v>
      </c>
      <c r="B9" s="49" t="s">
        <v>223</v>
      </c>
      <c r="C9" s="35"/>
      <c r="D9" s="35"/>
      <c r="E9" s="35"/>
      <c r="F9" s="35"/>
      <c r="G9" s="35"/>
      <c r="H9" s="35"/>
      <c r="I9" s="35"/>
    </row>
    <row r="10" spans="1:12" ht="27" customHeight="1" x14ac:dyDescent="0.2">
      <c r="A10" s="111">
        <v>7</v>
      </c>
      <c r="B10" s="49" t="s">
        <v>16</v>
      </c>
      <c r="C10" s="35"/>
      <c r="D10" s="35"/>
      <c r="E10" s="35"/>
      <c r="F10" s="35"/>
      <c r="G10" s="35"/>
      <c r="H10" s="35"/>
      <c r="I10" s="35"/>
    </row>
    <row r="11" spans="1:12" ht="27" customHeight="1" x14ac:dyDescent="0.2">
      <c r="A11" s="111">
        <v>8</v>
      </c>
      <c r="B11" s="49" t="s">
        <v>17</v>
      </c>
      <c r="C11" s="35"/>
      <c r="D11" s="35"/>
      <c r="E11" s="35"/>
      <c r="F11" s="35"/>
      <c r="G11" s="35"/>
      <c r="H11" s="35"/>
      <c r="I11" s="35"/>
    </row>
    <row r="12" spans="1:12" ht="27" customHeight="1" x14ac:dyDescent="0.2">
      <c r="A12" s="111">
        <v>9</v>
      </c>
      <c r="B12" s="49" t="s">
        <v>18</v>
      </c>
      <c r="C12" s="35"/>
      <c r="D12" s="35"/>
      <c r="E12" s="35"/>
      <c r="F12" s="35"/>
      <c r="G12" s="35"/>
      <c r="H12" s="35"/>
      <c r="I12" s="35"/>
    </row>
    <row r="13" spans="1:12" x14ac:dyDescent="0.2">
      <c r="A13" s="111"/>
      <c r="B13" s="49"/>
      <c r="C13" s="35"/>
      <c r="D13" s="35"/>
      <c r="E13" s="35"/>
      <c r="F13" s="35"/>
      <c r="G13" s="35"/>
      <c r="H13" s="35"/>
      <c r="I13" s="35"/>
    </row>
    <row r="14" spans="1:12" x14ac:dyDescent="0.2">
      <c r="A14" s="111"/>
      <c r="B14" s="49"/>
      <c r="C14" s="35"/>
      <c r="D14" s="35"/>
      <c r="E14" s="35"/>
      <c r="F14" s="35"/>
      <c r="G14" s="35"/>
      <c r="H14" s="35"/>
      <c r="I14" s="35"/>
    </row>
    <row r="15" spans="1:12" x14ac:dyDescent="0.2">
      <c r="B15" s="35"/>
      <c r="C15" s="35"/>
      <c r="D15" s="35"/>
      <c r="E15" s="35"/>
      <c r="F15" s="35"/>
      <c r="G15" s="35"/>
      <c r="H15" s="35"/>
      <c r="I15" s="35"/>
    </row>
    <row r="16" spans="1:12" x14ac:dyDescent="0.2">
      <c r="B16" s="35"/>
      <c r="C16" s="35"/>
      <c r="D16" s="35"/>
      <c r="E16" s="35"/>
      <c r="F16" s="35"/>
      <c r="G16" s="35"/>
      <c r="H16" s="35"/>
      <c r="I16" s="35"/>
    </row>
    <row r="17" spans="2:9" x14ac:dyDescent="0.2">
      <c r="B17" s="35"/>
      <c r="C17" s="35"/>
      <c r="D17" s="35"/>
      <c r="E17" s="35"/>
      <c r="F17" s="35"/>
      <c r="G17" s="35"/>
      <c r="H17" s="35"/>
      <c r="I17" s="35"/>
    </row>
    <row r="18" spans="2:9" x14ac:dyDescent="0.2">
      <c r="B18" s="35"/>
      <c r="C18" s="35"/>
      <c r="D18" s="35"/>
      <c r="E18" s="35"/>
      <c r="F18" s="35"/>
      <c r="G18" s="35"/>
      <c r="H18" s="35"/>
      <c r="I18" s="35"/>
    </row>
    <row r="19" spans="2:9" x14ac:dyDescent="0.2">
      <c r="B19" s="3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5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8.6640625" defaultRowHeight="15" customHeight="1" x14ac:dyDescent="0.2"/>
  <cols>
    <col min="1" max="1" width="22.33203125" style="3" customWidth="1"/>
    <col min="2" max="2" width="48.88671875" style="3" bestFit="1" customWidth="1"/>
    <col min="3" max="7" width="7.5546875" style="3" customWidth="1"/>
    <col min="8" max="13" width="7.33203125" style="3" customWidth="1"/>
    <col min="14" max="15" width="12.33203125" style="3" customWidth="1"/>
    <col min="16" max="16384" width="8.6640625" style="3"/>
  </cols>
  <sheetData>
    <row r="1" spans="1:15" ht="15" customHeight="1" x14ac:dyDescent="0.2">
      <c r="A1" s="78" t="s">
        <v>244</v>
      </c>
      <c r="B1" s="78"/>
      <c r="C1" s="78"/>
      <c r="D1" s="78"/>
      <c r="E1" s="78"/>
      <c r="F1" s="78"/>
      <c r="G1" s="78"/>
    </row>
    <row r="2" spans="1:15" ht="15" customHeight="1" x14ac:dyDescent="0.2">
      <c r="A2" s="22" t="s">
        <v>19</v>
      </c>
      <c r="B2" s="22"/>
      <c r="C2" s="22"/>
      <c r="D2" s="22"/>
      <c r="E2" s="22"/>
      <c r="F2" s="22"/>
      <c r="G2" s="22"/>
    </row>
    <row r="3" spans="1:15" ht="15" customHeight="1" x14ac:dyDescent="0.2">
      <c r="A3" t="s">
        <v>196</v>
      </c>
      <c r="B3" s="22"/>
      <c r="C3" s="22"/>
      <c r="D3" s="22"/>
      <c r="E3" s="22"/>
      <c r="F3" s="22"/>
      <c r="G3" s="22"/>
    </row>
    <row r="4" spans="1:15" ht="15" customHeight="1" x14ac:dyDescent="0.2">
      <c r="A4" s="13" t="s">
        <v>20</v>
      </c>
      <c r="B4" s="13"/>
      <c r="C4" s="13"/>
      <c r="D4" s="13"/>
      <c r="E4" s="13"/>
      <c r="F4" s="13"/>
      <c r="G4" s="13"/>
      <c r="H4" s="6"/>
      <c r="I4" s="6"/>
      <c r="J4" s="6"/>
      <c r="K4" s="6"/>
      <c r="L4" s="6"/>
      <c r="M4" s="6"/>
      <c r="N4" s="6"/>
      <c r="O4" s="7"/>
    </row>
    <row r="5" spans="1:15" s="8" customFormat="1" ht="38.1" customHeight="1" x14ac:dyDescent="0.2">
      <c r="A5" s="19" t="s">
        <v>21</v>
      </c>
      <c r="B5" s="19" t="s">
        <v>22</v>
      </c>
      <c r="C5" s="14" t="s">
        <v>23</v>
      </c>
      <c r="D5" s="14" t="s">
        <v>24</v>
      </c>
      <c r="E5" s="14" t="s">
        <v>25</v>
      </c>
      <c r="F5" s="14" t="s">
        <v>26</v>
      </c>
      <c r="G5" s="14" t="s">
        <v>27</v>
      </c>
      <c r="H5" s="14" t="s">
        <v>28</v>
      </c>
      <c r="I5" s="14" t="s">
        <v>29</v>
      </c>
      <c r="J5" s="14" t="s">
        <v>30</v>
      </c>
      <c r="K5" s="14" t="s">
        <v>31</v>
      </c>
      <c r="L5" s="14" t="s">
        <v>94</v>
      </c>
      <c r="M5" s="14" t="s">
        <v>130</v>
      </c>
      <c r="N5" s="15" t="s">
        <v>190</v>
      </c>
      <c r="O5" s="15" t="s">
        <v>191</v>
      </c>
    </row>
    <row r="6" spans="1:15" ht="15" customHeight="1" x14ac:dyDescent="0.2">
      <c r="A6" s="20" t="s">
        <v>32</v>
      </c>
      <c r="B6" s="21" t="s">
        <v>245</v>
      </c>
      <c r="C6" s="17" t="s">
        <v>93</v>
      </c>
      <c r="D6" s="17" t="s">
        <v>93</v>
      </c>
      <c r="E6" s="17" t="s">
        <v>93</v>
      </c>
      <c r="F6" s="17" t="s">
        <v>93</v>
      </c>
      <c r="G6" s="17" t="s">
        <v>93</v>
      </c>
      <c r="H6" s="17" t="s">
        <v>93</v>
      </c>
      <c r="I6" s="17" t="s">
        <v>93</v>
      </c>
      <c r="J6" s="17" t="s">
        <v>93</v>
      </c>
      <c r="K6" s="17" t="s">
        <v>93</v>
      </c>
      <c r="L6" s="17" t="s">
        <v>93</v>
      </c>
      <c r="M6" s="16">
        <v>8077</v>
      </c>
      <c r="N6" s="17" t="s">
        <v>93</v>
      </c>
      <c r="O6" s="17" t="s">
        <v>93</v>
      </c>
    </row>
    <row r="7" spans="1:15" ht="15" customHeight="1" x14ac:dyDescent="0.2">
      <c r="A7" s="20" t="s">
        <v>32</v>
      </c>
      <c r="B7" s="21" t="s">
        <v>246</v>
      </c>
      <c r="C7" s="17" t="s">
        <v>93</v>
      </c>
      <c r="D7" s="17" t="s">
        <v>93</v>
      </c>
      <c r="E7" s="17" t="s">
        <v>93</v>
      </c>
      <c r="F7" s="17" t="s">
        <v>93</v>
      </c>
      <c r="G7" s="17" t="s">
        <v>93</v>
      </c>
      <c r="H7" s="17" t="s">
        <v>93</v>
      </c>
      <c r="I7" s="17" t="s">
        <v>93</v>
      </c>
      <c r="J7" s="17" t="s">
        <v>93</v>
      </c>
      <c r="K7" s="17" t="s">
        <v>93</v>
      </c>
      <c r="L7" s="17" t="s">
        <v>93</v>
      </c>
      <c r="M7" s="16">
        <v>5147</v>
      </c>
      <c r="N7" s="17" t="s">
        <v>93</v>
      </c>
      <c r="O7" s="17" t="s">
        <v>93</v>
      </c>
    </row>
    <row r="8" spans="1:15" ht="15" customHeight="1" x14ac:dyDescent="0.2">
      <c r="A8" s="20" t="s">
        <v>32</v>
      </c>
      <c r="B8" s="21" t="s">
        <v>247</v>
      </c>
      <c r="C8" s="17" t="s">
        <v>93</v>
      </c>
      <c r="D8" s="17" t="s">
        <v>93</v>
      </c>
      <c r="E8" s="17" t="s">
        <v>93</v>
      </c>
      <c r="F8" s="17" t="s">
        <v>93</v>
      </c>
      <c r="G8" s="17" t="s">
        <v>93</v>
      </c>
      <c r="H8" s="17" t="s">
        <v>93</v>
      </c>
      <c r="I8" s="17" t="s">
        <v>93</v>
      </c>
      <c r="J8" s="17" t="s">
        <v>93</v>
      </c>
      <c r="K8" s="17" t="s">
        <v>93</v>
      </c>
      <c r="L8" s="17" t="s">
        <v>93</v>
      </c>
      <c r="M8" s="16">
        <v>4102</v>
      </c>
      <c r="N8" s="17" t="s">
        <v>93</v>
      </c>
      <c r="O8" s="17" t="s">
        <v>93</v>
      </c>
    </row>
    <row r="9" spans="1:15" ht="15" customHeight="1" x14ac:dyDescent="0.2">
      <c r="A9" s="20" t="s">
        <v>32</v>
      </c>
      <c r="B9" s="20" t="s">
        <v>34</v>
      </c>
      <c r="C9" s="16">
        <v>6070</v>
      </c>
      <c r="D9" s="16">
        <v>6125</v>
      </c>
      <c r="E9" s="16">
        <v>7243</v>
      </c>
      <c r="F9" s="16">
        <v>7131</v>
      </c>
      <c r="G9" s="16">
        <v>5722</v>
      </c>
      <c r="H9" s="16">
        <v>5160</v>
      </c>
      <c r="I9" s="16">
        <v>4541</v>
      </c>
      <c r="J9" s="16">
        <v>3936</v>
      </c>
      <c r="K9" s="16">
        <v>4066</v>
      </c>
      <c r="L9" s="16">
        <v>3698</v>
      </c>
      <c r="M9" s="16">
        <v>3962</v>
      </c>
      <c r="N9" s="31">
        <f>($M9-C9)/C9</f>
        <v>-0.34728171334431629</v>
      </c>
      <c r="O9" s="17">
        <f>($M9-L9)/L9</f>
        <v>7.1389940508382904E-2</v>
      </c>
    </row>
    <row r="10" spans="1:15" ht="15" customHeight="1" x14ac:dyDescent="0.2">
      <c r="A10" s="20" t="s">
        <v>32</v>
      </c>
      <c r="B10" s="21" t="s">
        <v>248</v>
      </c>
      <c r="C10" s="17" t="s">
        <v>93</v>
      </c>
      <c r="D10" s="17" t="s">
        <v>93</v>
      </c>
      <c r="E10" s="17" t="s">
        <v>93</v>
      </c>
      <c r="F10" s="17" t="s">
        <v>93</v>
      </c>
      <c r="G10" s="17" t="s">
        <v>93</v>
      </c>
      <c r="H10" s="17" t="s">
        <v>93</v>
      </c>
      <c r="I10" s="17" t="s">
        <v>93</v>
      </c>
      <c r="J10" s="17" t="s">
        <v>93</v>
      </c>
      <c r="K10" s="17" t="s">
        <v>93</v>
      </c>
      <c r="L10" s="17" t="s">
        <v>93</v>
      </c>
      <c r="M10" s="16">
        <v>3029</v>
      </c>
      <c r="N10" s="17" t="s">
        <v>93</v>
      </c>
      <c r="O10" s="17" t="s">
        <v>93</v>
      </c>
    </row>
    <row r="11" spans="1:15" ht="15" customHeight="1" x14ac:dyDescent="0.2">
      <c r="A11" s="20" t="s">
        <v>32</v>
      </c>
      <c r="B11" s="20" t="s">
        <v>35</v>
      </c>
      <c r="C11" s="16">
        <v>7529</v>
      </c>
      <c r="D11" s="16">
        <v>6414</v>
      </c>
      <c r="E11" s="16">
        <v>5821</v>
      </c>
      <c r="F11" s="16">
        <v>6173</v>
      </c>
      <c r="G11" s="16">
        <v>5540</v>
      </c>
      <c r="H11" s="16">
        <v>5126</v>
      </c>
      <c r="I11" s="16">
        <v>4216</v>
      </c>
      <c r="J11" s="16">
        <v>3304</v>
      </c>
      <c r="K11" s="16">
        <v>2787</v>
      </c>
      <c r="L11" s="16">
        <v>2597</v>
      </c>
      <c r="M11" s="16">
        <v>2487</v>
      </c>
      <c r="N11" s="31">
        <f>($M11-C11)/C11</f>
        <v>-0.66967724797449857</v>
      </c>
      <c r="O11" s="17">
        <f>($M11-L11)/L11</f>
        <v>-4.2356565267616483E-2</v>
      </c>
    </row>
    <row r="12" spans="1:15" ht="15" customHeight="1" x14ac:dyDescent="0.2">
      <c r="A12" s="20" t="s">
        <v>32</v>
      </c>
      <c r="B12" s="21" t="s">
        <v>249</v>
      </c>
      <c r="C12" s="17" t="s">
        <v>93</v>
      </c>
      <c r="D12" s="17" t="s">
        <v>93</v>
      </c>
      <c r="E12" s="17" t="s">
        <v>93</v>
      </c>
      <c r="F12" s="17" t="s">
        <v>93</v>
      </c>
      <c r="G12" s="17" t="s">
        <v>93</v>
      </c>
      <c r="H12" s="17" t="s">
        <v>93</v>
      </c>
      <c r="I12" s="17" t="s">
        <v>93</v>
      </c>
      <c r="J12" s="17" t="s">
        <v>93</v>
      </c>
      <c r="K12" s="17" t="s">
        <v>93</v>
      </c>
      <c r="L12" s="17" t="s">
        <v>93</v>
      </c>
      <c r="M12" s="16">
        <v>2398</v>
      </c>
      <c r="N12" s="17" t="s">
        <v>93</v>
      </c>
      <c r="O12" s="17" t="s">
        <v>93</v>
      </c>
    </row>
    <row r="13" spans="1:15" ht="15" customHeight="1" x14ac:dyDescent="0.2">
      <c r="A13" s="20" t="s">
        <v>32</v>
      </c>
      <c r="B13" s="21" t="s">
        <v>38</v>
      </c>
      <c r="C13" s="16">
        <v>2719</v>
      </c>
      <c r="D13" s="16">
        <v>2198</v>
      </c>
      <c r="E13" s="16">
        <v>2051</v>
      </c>
      <c r="F13" s="16">
        <v>2518</v>
      </c>
      <c r="G13" s="16">
        <v>2577</v>
      </c>
      <c r="H13" s="16">
        <v>2821</v>
      </c>
      <c r="I13" s="16">
        <v>2540</v>
      </c>
      <c r="J13" s="16">
        <v>1885</v>
      </c>
      <c r="K13" s="16">
        <v>1714</v>
      </c>
      <c r="L13" s="16">
        <v>1927</v>
      </c>
      <c r="M13" s="16">
        <v>1972</v>
      </c>
      <c r="N13" s="31">
        <f>($M13-C13)/C13</f>
        <v>-0.27473335785215153</v>
      </c>
      <c r="O13" s="17">
        <f>($M13-L13)/L13</f>
        <v>2.3352361183186301E-2</v>
      </c>
    </row>
    <row r="14" spans="1:15" ht="15" customHeight="1" x14ac:dyDescent="0.2">
      <c r="A14" s="20" t="s">
        <v>32</v>
      </c>
      <c r="B14" s="21" t="s">
        <v>41</v>
      </c>
      <c r="C14" s="16">
        <v>2000</v>
      </c>
      <c r="D14" s="16">
        <v>1900</v>
      </c>
      <c r="E14" s="16">
        <v>1950</v>
      </c>
      <c r="F14" s="16">
        <v>1710</v>
      </c>
      <c r="G14" s="16">
        <v>1143</v>
      </c>
      <c r="H14" s="16">
        <v>1005</v>
      </c>
      <c r="I14" s="16">
        <v>987</v>
      </c>
      <c r="J14" s="16">
        <v>915</v>
      </c>
      <c r="K14" s="16">
        <v>947</v>
      </c>
      <c r="L14" s="16">
        <v>1396</v>
      </c>
      <c r="M14" s="16">
        <v>1476</v>
      </c>
      <c r="N14" s="31">
        <f>($M14-C14)/C14</f>
        <v>-0.26200000000000001</v>
      </c>
      <c r="O14" s="17">
        <f>($M14-L14)/L14</f>
        <v>5.730659025787966E-2</v>
      </c>
    </row>
    <row r="15" spans="1:15" ht="15" customHeight="1" x14ac:dyDescent="0.2">
      <c r="A15" s="20" t="s">
        <v>32</v>
      </c>
      <c r="B15" s="21" t="s">
        <v>39</v>
      </c>
      <c r="C15" s="16">
        <v>4396</v>
      </c>
      <c r="D15" s="16">
        <v>3428</v>
      </c>
      <c r="E15" s="16">
        <v>3005</v>
      </c>
      <c r="F15" s="16">
        <v>3068</v>
      </c>
      <c r="G15" s="16">
        <v>2496</v>
      </c>
      <c r="H15" s="16">
        <v>1970</v>
      </c>
      <c r="I15" s="16">
        <v>1419</v>
      </c>
      <c r="J15" s="16">
        <v>953</v>
      </c>
      <c r="K15" s="16">
        <v>1301</v>
      </c>
      <c r="L15" s="16">
        <v>1406</v>
      </c>
      <c r="M15" s="16">
        <v>1422</v>
      </c>
      <c r="N15" s="31">
        <f>($M15-C15)/C15</f>
        <v>-0.67652411282984526</v>
      </c>
      <c r="O15" s="17">
        <f>($M15-L15)/L15</f>
        <v>1.1379800853485065E-2</v>
      </c>
    </row>
    <row r="16" spans="1:15" ht="15" customHeight="1" x14ac:dyDescent="0.2">
      <c r="A16" s="20" t="s">
        <v>32</v>
      </c>
      <c r="B16" s="21" t="s">
        <v>250</v>
      </c>
      <c r="C16" s="17" t="s">
        <v>93</v>
      </c>
      <c r="D16" s="17" t="s">
        <v>93</v>
      </c>
      <c r="E16" s="17" t="s">
        <v>93</v>
      </c>
      <c r="F16" s="17" t="s">
        <v>93</v>
      </c>
      <c r="G16" s="17" t="s">
        <v>93</v>
      </c>
      <c r="H16" s="17" t="s">
        <v>93</v>
      </c>
      <c r="I16" s="17" t="s">
        <v>93</v>
      </c>
      <c r="J16" s="17" t="s">
        <v>93</v>
      </c>
      <c r="K16" s="17" t="s">
        <v>93</v>
      </c>
      <c r="L16" s="17" t="s">
        <v>93</v>
      </c>
      <c r="M16" s="16">
        <v>1101</v>
      </c>
      <c r="N16" s="17" t="s">
        <v>93</v>
      </c>
      <c r="O16" s="17" t="s">
        <v>93</v>
      </c>
    </row>
    <row r="17" spans="1:17" ht="15" customHeight="1" x14ac:dyDescent="0.2">
      <c r="A17" s="20" t="s">
        <v>32</v>
      </c>
      <c r="B17" s="21" t="s">
        <v>251</v>
      </c>
      <c r="C17" s="17" t="s">
        <v>93</v>
      </c>
      <c r="D17" s="17" t="s">
        <v>93</v>
      </c>
      <c r="E17" s="17" t="s">
        <v>93</v>
      </c>
      <c r="F17" s="17" t="s">
        <v>93</v>
      </c>
      <c r="G17" s="17" t="s">
        <v>93</v>
      </c>
      <c r="H17" s="17" t="s">
        <v>93</v>
      </c>
      <c r="I17" s="17" t="s">
        <v>93</v>
      </c>
      <c r="J17" s="17" t="s">
        <v>93</v>
      </c>
      <c r="K17" s="17" t="s">
        <v>93</v>
      </c>
      <c r="L17" s="17" t="s">
        <v>93</v>
      </c>
      <c r="M17" s="16">
        <v>409</v>
      </c>
      <c r="N17" s="17" t="s">
        <v>93</v>
      </c>
      <c r="O17" s="17" t="s">
        <v>93</v>
      </c>
    </row>
    <row r="18" spans="1:17" ht="15" customHeight="1" x14ac:dyDescent="0.2">
      <c r="A18" s="20" t="s">
        <v>32</v>
      </c>
      <c r="B18" s="20" t="s">
        <v>33</v>
      </c>
      <c r="C18" s="16">
        <v>20707</v>
      </c>
      <c r="D18" s="16">
        <v>20816</v>
      </c>
      <c r="E18" s="16">
        <v>20163</v>
      </c>
      <c r="F18" s="16">
        <v>21583</v>
      </c>
      <c r="G18" s="16">
        <v>18798</v>
      </c>
      <c r="H18" s="16">
        <v>17036</v>
      </c>
      <c r="I18" s="16">
        <v>13516</v>
      </c>
      <c r="J18" s="16">
        <v>11833</v>
      </c>
      <c r="K18" s="16">
        <v>11637</v>
      </c>
      <c r="L18" s="16">
        <v>12219</v>
      </c>
      <c r="M18" s="17" t="s">
        <v>93</v>
      </c>
      <c r="N18" s="17" t="s">
        <v>93</v>
      </c>
      <c r="O18" s="17" t="s">
        <v>93</v>
      </c>
    </row>
    <row r="19" spans="1:17" ht="15" customHeight="1" x14ac:dyDescent="0.2">
      <c r="A19" s="20" t="s">
        <v>32</v>
      </c>
      <c r="B19" s="21" t="s">
        <v>95</v>
      </c>
      <c r="C19" s="16">
        <v>14781</v>
      </c>
      <c r="D19" s="16">
        <v>11449</v>
      </c>
      <c r="E19" s="16">
        <v>8313</v>
      </c>
      <c r="F19" s="16">
        <v>8634</v>
      </c>
      <c r="G19" s="16">
        <v>7156</v>
      </c>
      <c r="H19" s="16">
        <v>5380</v>
      </c>
      <c r="I19" s="16">
        <v>3113</v>
      </c>
      <c r="J19" s="16">
        <v>2207</v>
      </c>
      <c r="K19" s="16">
        <v>2723</v>
      </c>
      <c r="L19" s="16">
        <v>3600</v>
      </c>
      <c r="M19" s="17" t="s">
        <v>93</v>
      </c>
      <c r="N19" s="17" t="s">
        <v>93</v>
      </c>
      <c r="O19" s="17" t="s">
        <v>93</v>
      </c>
    </row>
    <row r="20" spans="1:17" ht="15" customHeight="1" x14ac:dyDescent="0.2">
      <c r="A20" s="20" t="s">
        <v>32</v>
      </c>
      <c r="B20" s="21" t="s">
        <v>242</v>
      </c>
      <c r="C20" s="16">
        <v>9163</v>
      </c>
      <c r="D20" s="16">
        <v>8926</v>
      </c>
      <c r="E20" s="16">
        <v>8843</v>
      </c>
      <c r="F20" s="16">
        <v>8468</v>
      </c>
      <c r="G20" s="16">
        <v>6580</v>
      </c>
      <c r="H20" s="16">
        <v>5523</v>
      </c>
      <c r="I20" s="16">
        <v>3938</v>
      </c>
      <c r="J20" s="16">
        <v>3109</v>
      </c>
      <c r="K20" s="16">
        <v>3611</v>
      </c>
      <c r="L20" s="16">
        <v>3565</v>
      </c>
      <c r="M20" s="17" t="s">
        <v>93</v>
      </c>
      <c r="N20" s="17" t="s">
        <v>93</v>
      </c>
      <c r="O20" s="17" t="s">
        <v>93</v>
      </c>
    </row>
    <row r="21" spans="1:17" ht="15" customHeight="1" x14ac:dyDescent="0.2">
      <c r="A21" s="20" t="s">
        <v>32</v>
      </c>
      <c r="B21" s="21" t="s">
        <v>36</v>
      </c>
      <c r="C21" s="16">
        <v>10491</v>
      </c>
      <c r="D21" s="16">
        <v>9563</v>
      </c>
      <c r="E21" s="16">
        <v>8381</v>
      </c>
      <c r="F21" s="16">
        <v>8170</v>
      </c>
      <c r="G21" s="16">
        <v>6845</v>
      </c>
      <c r="H21" s="16">
        <v>5375</v>
      </c>
      <c r="I21" s="16">
        <v>3796</v>
      </c>
      <c r="J21" s="16">
        <v>2936</v>
      </c>
      <c r="K21" s="16">
        <v>2656</v>
      </c>
      <c r="L21" s="16">
        <v>2566</v>
      </c>
      <c r="M21" s="17" t="s">
        <v>93</v>
      </c>
      <c r="N21" s="17" t="s">
        <v>93</v>
      </c>
      <c r="O21" s="17" t="s">
        <v>93</v>
      </c>
    </row>
    <row r="22" spans="1:17" ht="15" customHeight="1" x14ac:dyDescent="0.2">
      <c r="A22" s="20" t="s">
        <v>32</v>
      </c>
      <c r="B22" s="21" t="s">
        <v>37</v>
      </c>
      <c r="C22" s="16">
        <v>5251</v>
      </c>
      <c r="D22" s="16">
        <v>4989</v>
      </c>
      <c r="E22" s="16">
        <v>4798</v>
      </c>
      <c r="F22" s="16">
        <v>5315</v>
      </c>
      <c r="G22" s="16">
        <v>4445</v>
      </c>
      <c r="H22" s="16">
        <v>3801</v>
      </c>
      <c r="I22" s="16">
        <v>2427</v>
      </c>
      <c r="J22" s="16">
        <v>2167</v>
      </c>
      <c r="K22" s="16">
        <v>2115</v>
      </c>
      <c r="L22" s="16">
        <v>1899</v>
      </c>
      <c r="M22" s="17" t="s">
        <v>93</v>
      </c>
      <c r="N22" s="17" t="s">
        <v>93</v>
      </c>
      <c r="O22" s="17" t="s">
        <v>93</v>
      </c>
    </row>
    <row r="23" spans="1:17" ht="15" customHeight="1" x14ac:dyDescent="0.2">
      <c r="A23" s="210" t="s">
        <v>32</v>
      </c>
      <c r="B23" s="211" t="s">
        <v>40</v>
      </c>
      <c r="C23" s="64">
        <v>4053</v>
      </c>
      <c r="D23" s="64">
        <v>3566</v>
      </c>
      <c r="E23" s="64">
        <v>2417</v>
      </c>
      <c r="F23" s="64">
        <v>2678</v>
      </c>
      <c r="G23" s="64">
        <v>2346</v>
      </c>
      <c r="H23" s="64">
        <v>1843</v>
      </c>
      <c r="I23" s="64">
        <v>907</v>
      </c>
      <c r="J23" s="64">
        <v>775</v>
      </c>
      <c r="K23" s="64">
        <v>791</v>
      </c>
      <c r="L23" s="64">
        <v>751</v>
      </c>
      <c r="M23" s="212" t="s">
        <v>93</v>
      </c>
      <c r="N23" s="212" t="s">
        <v>93</v>
      </c>
      <c r="O23" s="212" t="s">
        <v>93</v>
      </c>
    </row>
    <row r="24" spans="1:17" ht="15" customHeight="1" x14ac:dyDescent="0.2">
      <c r="A24" s="79" t="s">
        <v>42</v>
      </c>
      <c r="B24" s="207" t="s">
        <v>43</v>
      </c>
      <c r="C24" s="208">
        <f>SUM(C6:C23)</f>
        <v>87160</v>
      </c>
      <c r="D24" s="208">
        <f t="shared" ref="D24:M24" si="0">SUM(D6:D23)</f>
        <v>79374</v>
      </c>
      <c r="E24" s="208">
        <f t="shared" si="0"/>
        <v>72985</v>
      </c>
      <c r="F24" s="208">
        <f t="shared" si="0"/>
        <v>75448</v>
      </c>
      <c r="G24" s="208">
        <f t="shared" si="0"/>
        <v>63648</v>
      </c>
      <c r="H24" s="208">
        <f t="shared" si="0"/>
        <v>55040</v>
      </c>
      <c r="I24" s="208">
        <f t="shared" si="0"/>
        <v>41400</v>
      </c>
      <c r="J24" s="208">
        <f t="shared" si="0"/>
        <v>34020</v>
      </c>
      <c r="K24" s="208">
        <f t="shared" si="0"/>
        <v>34348</v>
      </c>
      <c r="L24" s="208">
        <f t="shared" si="0"/>
        <v>35624</v>
      </c>
      <c r="M24" s="208">
        <f t="shared" si="0"/>
        <v>35582</v>
      </c>
      <c r="N24" s="209">
        <f>($M24-C24)/C24</f>
        <v>-0.59176227627351996</v>
      </c>
      <c r="O24" s="209">
        <f>($M24-L24)/L24</f>
        <v>-1.1789804626094768E-3</v>
      </c>
    </row>
    <row r="25" spans="1:17" ht="15" customHeight="1" x14ac:dyDescent="0.2">
      <c r="A25" s="177" t="s">
        <v>44</v>
      </c>
      <c r="B25" s="21" t="s">
        <v>245</v>
      </c>
      <c r="C25" s="17" t="str">
        <f t="shared" ref="C25:L25" si="1">IFERROR(C6/C$24,"N/A")</f>
        <v>N/A</v>
      </c>
      <c r="D25" s="17" t="str">
        <f t="shared" si="1"/>
        <v>N/A</v>
      </c>
      <c r="E25" s="17" t="str">
        <f t="shared" si="1"/>
        <v>N/A</v>
      </c>
      <c r="F25" s="17" t="str">
        <f t="shared" si="1"/>
        <v>N/A</v>
      </c>
      <c r="G25" s="17" t="str">
        <f t="shared" si="1"/>
        <v>N/A</v>
      </c>
      <c r="H25" s="17" t="str">
        <f t="shared" si="1"/>
        <v>N/A</v>
      </c>
      <c r="I25" s="17" t="str">
        <f t="shared" si="1"/>
        <v>N/A</v>
      </c>
      <c r="J25" s="17" t="str">
        <f t="shared" si="1"/>
        <v>N/A</v>
      </c>
      <c r="K25" s="17" t="str">
        <f t="shared" si="1"/>
        <v>N/A</v>
      </c>
      <c r="L25" s="17" t="str">
        <f t="shared" si="1"/>
        <v>N/A</v>
      </c>
      <c r="M25" s="17">
        <f>IFERROR(M6/M$24,"..")</f>
        <v>0.22699679613287618</v>
      </c>
      <c r="N25" s="179"/>
      <c r="O25" s="179"/>
    </row>
    <row r="26" spans="1:17" ht="15" customHeight="1" x14ac:dyDescent="0.2">
      <c r="A26" s="177" t="s">
        <v>44</v>
      </c>
      <c r="B26" s="21" t="s">
        <v>246</v>
      </c>
      <c r="C26" s="17" t="str">
        <f t="shared" ref="C26:L26" si="2">IFERROR(C7/C$24,"N/A")</f>
        <v>N/A</v>
      </c>
      <c r="D26" s="17" t="str">
        <f t="shared" si="2"/>
        <v>N/A</v>
      </c>
      <c r="E26" s="17" t="str">
        <f t="shared" si="2"/>
        <v>N/A</v>
      </c>
      <c r="F26" s="17" t="str">
        <f t="shared" si="2"/>
        <v>N/A</v>
      </c>
      <c r="G26" s="17" t="str">
        <f t="shared" si="2"/>
        <v>N/A</v>
      </c>
      <c r="H26" s="17" t="str">
        <f t="shared" si="2"/>
        <v>N/A</v>
      </c>
      <c r="I26" s="17" t="str">
        <f t="shared" si="2"/>
        <v>N/A</v>
      </c>
      <c r="J26" s="17" t="str">
        <f t="shared" si="2"/>
        <v>N/A</v>
      </c>
      <c r="K26" s="17" t="str">
        <f t="shared" si="2"/>
        <v>N/A</v>
      </c>
      <c r="L26" s="17" t="str">
        <f t="shared" si="2"/>
        <v>N/A</v>
      </c>
      <c r="M26" s="17">
        <f t="shared" ref="M26" si="3">IFERROR(M7/M$24,"N/A")</f>
        <v>0.14465179023101568</v>
      </c>
      <c r="N26" s="179"/>
      <c r="O26" s="179"/>
    </row>
    <row r="27" spans="1:17" ht="15" customHeight="1" x14ac:dyDescent="0.2">
      <c r="A27" s="177" t="s">
        <v>44</v>
      </c>
      <c r="B27" s="21" t="s">
        <v>247</v>
      </c>
      <c r="C27" s="17" t="str">
        <f t="shared" ref="C27:M27" si="4">IFERROR(C8/C$24,"N/A")</f>
        <v>N/A</v>
      </c>
      <c r="D27" s="17" t="str">
        <f t="shared" si="4"/>
        <v>N/A</v>
      </c>
      <c r="E27" s="17" t="str">
        <f t="shared" si="4"/>
        <v>N/A</v>
      </c>
      <c r="F27" s="17" t="str">
        <f t="shared" si="4"/>
        <v>N/A</v>
      </c>
      <c r="G27" s="17" t="str">
        <f t="shared" si="4"/>
        <v>N/A</v>
      </c>
      <c r="H27" s="17" t="str">
        <f t="shared" si="4"/>
        <v>N/A</v>
      </c>
      <c r="I27" s="17" t="str">
        <f t="shared" si="4"/>
        <v>N/A</v>
      </c>
      <c r="J27" s="17" t="str">
        <f t="shared" si="4"/>
        <v>N/A</v>
      </c>
      <c r="K27" s="17" t="str">
        <f t="shared" si="4"/>
        <v>N/A</v>
      </c>
      <c r="L27" s="17" t="str">
        <f t="shared" si="4"/>
        <v>N/A</v>
      </c>
      <c r="M27" s="17">
        <f t="shared" si="4"/>
        <v>0.11528300826260469</v>
      </c>
      <c r="N27" s="179"/>
      <c r="O27" s="179"/>
    </row>
    <row r="28" spans="1:17" ht="15" customHeight="1" x14ac:dyDescent="0.2">
      <c r="A28" s="177" t="s">
        <v>44</v>
      </c>
      <c r="B28" s="21" t="s">
        <v>34</v>
      </c>
      <c r="C28" s="17">
        <f t="shared" ref="C28:M28" si="5">IFERROR(C9/C$24,"N/A")</f>
        <v>6.9642037631941253E-2</v>
      </c>
      <c r="D28" s="17">
        <f t="shared" si="5"/>
        <v>7.7166326504900851E-2</v>
      </c>
      <c r="E28" s="17">
        <f t="shared" si="5"/>
        <v>9.9239569774611222E-2</v>
      </c>
      <c r="F28" s="17">
        <f t="shared" si="5"/>
        <v>9.4515427844343122E-2</v>
      </c>
      <c r="G28" s="17">
        <f t="shared" si="5"/>
        <v>8.9900703871292106E-2</v>
      </c>
      <c r="H28" s="17">
        <f t="shared" si="5"/>
        <v>9.375E-2</v>
      </c>
      <c r="I28" s="17">
        <f t="shared" si="5"/>
        <v>0.10968599033816426</v>
      </c>
      <c r="J28" s="17">
        <f t="shared" si="5"/>
        <v>0.11569664902998236</v>
      </c>
      <c r="K28" s="17">
        <f t="shared" si="5"/>
        <v>0.11837661581460347</v>
      </c>
      <c r="L28" s="17">
        <f t="shared" si="5"/>
        <v>0.10380642263642488</v>
      </c>
      <c r="M28" s="17">
        <f t="shared" si="5"/>
        <v>0.11134843460176494</v>
      </c>
      <c r="N28" s="179"/>
      <c r="O28" s="179"/>
    </row>
    <row r="29" spans="1:17" ht="15" customHeight="1" x14ac:dyDescent="0.2">
      <c r="A29" s="177" t="s">
        <v>44</v>
      </c>
      <c r="B29" s="21" t="s">
        <v>248</v>
      </c>
      <c r="C29" s="17" t="str">
        <f t="shared" ref="C29:M29" si="6">IFERROR(C10/C$24,"N/A")</f>
        <v>N/A</v>
      </c>
      <c r="D29" s="17" t="str">
        <f t="shared" si="6"/>
        <v>N/A</v>
      </c>
      <c r="E29" s="17" t="str">
        <f t="shared" si="6"/>
        <v>N/A</v>
      </c>
      <c r="F29" s="17" t="str">
        <f t="shared" si="6"/>
        <v>N/A</v>
      </c>
      <c r="G29" s="17" t="str">
        <f t="shared" si="6"/>
        <v>N/A</v>
      </c>
      <c r="H29" s="17" t="str">
        <f t="shared" si="6"/>
        <v>N/A</v>
      </c>
      <c r="I29" s="17" t="str">
        <f t="shared" si="6"/>
        <v>N/A</v>
      </c>
      <c r="J29" s="17" t="str">
        <f t="shared" si="6"/>
        <v>N/A</v>
      </c>
      <c r="K29" s="17" t="str">
        <f t="shared" si="6"/>
        <v>N/A</v>
      </c>
      <c r="L29" s="17" t="str">
        <f t="shared" si="6"/>
        <v>N/A</v>
      </c>
      <c r="M29" s="17">
        <f t="shared" si="6"/>
        <v>8.5127311562025743E-2</v>
      </c>
      <c r="N29" s="179"/>
      <c r="O29" s="179"/>
    </row>
    <row r="30" spans="1:17" ht="15" customHeight="1" x14ac:dyDescent="0.2">
      <c r="A30" s="177" t="s">
        <v>44</v>
      </c>
      <c r="B30" s="21" t="s">
        <v>35</v>
      </c>
      <c r="C30" s="17">
        <f t="shared" ref="C30:M30" si="7">IFERROR(C11/C$24,"N/A")</f>
        <v>8.6381367599816433E-2</v>
      </c>
      <c r="D30" s="17">
        <f t="shared" si="7"/>
        <v>8.0807317257540257E-2</v>
      </c>
      <c r="E30" s="17">
        <f t="shared" si="7"/>
        <v>7.9756114270055495E-2</v>
      </c>
      <c r="F30" s="17">
        <f t="shared" si="7"/>
        <v>8.1817940833421698E-2</v>
      </c>
      <c r="G30" s="17">
        <f t="shared" si="7"/>
        <v>8.7041226747109096E-2</v>
      </c>
      <c r="H30" s="17">
        <f t="shared" si="7"/>
        <v>9.313226744186047E-2</v>
      </c>
      <c r="I30" s="17">
        <f t="shared" si="7"/>
        <v>0.10183574879227053</v>
      </c>
      <c r="J30" s="17">
        <f t="shared" si="7"/>
        <v>9.7119341563786002E-2</v>
      </c>
      <c r="K30" s="17">
        <f t="shared" si="7"/>
        <v>8.1140095493187375E-2</v>
      </c>
      <c r="L30" s="17">
        <f t="shared" si="7"/>
        <v>7.2900291938019307E-2</v>
      </c>
      <c r="M30" s="17">
        <f t="shared" si="7"/>
        <v>6.9894890675060425E-2</v>
      </c>
      <c r="N30" s="179"/>
      <c r="O30" s="179"/>
    </row>
    <row r="31" spans="1:17" ht="15" customHeight="1" x14ac:dyDescent="0.2">
      <c r="A31" s="177" t="s">
        <v>44</v>
      </c>
      <c r="B31" s="21" t="s">
        <v>249</v>
      </c>
      <c r="C31" s="17" t="str">
        <f t="shared" ref="C31:M31" si="8">IFERROR(C12/C$24,"N/A")</f>
        <v>N/A</v>
      </c>
      <c r="D31" s="17" t="str">
        <f t="shared" si="8"/>
        <v>N/A</v>
      </c>
      <c r="E31" s="17" t="str">
        <f t="shared" si="8"/>
        <v>N/A</v>
      </c>
      <c r="F31" s="17" t="str">
        <f t="shared" si="8"/>
        <v>N/A</v>
      </c>
      <c r="G31" s="17" t="str">
        <f t="shared" si="8"/>
        <v>N/A</v>
      </c>
      <c r="H31" s="17" t="str">
        <f t="shared" si="8"/>
        <v>N/A</v>
      </c>
      <c r="I31" s="17" t="str">
        <f t="shared" si="8"/>
        <v>N/A</v>
      </c>
      <c r="J31" s="17" t="str">
        <f t="shared" si="8"/>
        <v>N/A</v>
      </c>
      <c r="K31" s="17" t="str">
        <f t="shared" si="8"/>
        <v>N/A</v>
      </c>
      <c r="L31" s="17" t="str">
        <f t="shared" si="8"/>
        <v>N/A</v>
      </c>
      <c r="M31" s="17">
        <f t="shared" si="8"/>
        <v>6.7393625990669434E-2</v>
      </c>
      <c r="N31" s="179"/>
      <c r="O31" s="179"/>
    </row>
    <row r="32" spans="1:17" ht="15" customHeight="1" x14ac:dyDescent="0.2">
      <c r="A32" s="177" t="s">
        <v>44</v>
      </c>
      <c r="B32" s="21" t="s">
        <v>38</v>
      </c>
      <c r="C32" s="17">
        <f t="shared" ref="C32:M32" si="9">IFERROR(C13/C$24,"N/A")</f>
        <v>3.1195502524093623E-2</v>
      </c>
      <c r="D32" s="17">
        <f t="shared" si="9"/>
        <v>2.7691687454330132E-2</v>
      </c>
      <c r="E32" s="17">
        <f t="shared" si="9"/>
        <v>2.8101664725628552E-2</v>
      </c>
      <c r="F32" s="17">
        <f t="shared" si="9"/>
        <v>3.3373979429540873E-2</v>
      </c>
      <c r="G32" s="17">
        <f t="shared" si="9"/>
        <v>4.0488310708898946E-2</v>
      </c>
      <c r="H32" s="17">
        <f t="shared" si="9"/>
        <v>5.1253633720930232E-2</v>
      </c>
      <c r="I32" s="17">
        <f t="shared" si="9"/>
        <v>6.1352657004830918E-2</v>
      </c>
      <c r="J32" s="17">
        <f t="shared" si="9"/>
        <v>5.5408583186360966E-2</v>
      </c>
      <c r="K32" s="17">
        <f t="shared" si="9"/>
        <v>4.9901013159427042E-2</v>
      </c>
      <c r="L32" s="17">
        <f t="shared" si="9"/>
        <v>5.4092746463058609E-2</v>
      </c>
      <c r="M32" s="17">
        <f t="shared" si="9"/>
        <v>5.5421280422685626E-2</v>
      </c>
      <c r="N32" s="179"/>
      <c r="O32" s="179"/>
      <c r="Q32" s="188"/>
    </row>
    <row r="33" spans="1:15" ht="15" customHeight="1" x14ac:dyDescent="0.2">
      <c r="A33" s="177" t="s">
        <v>44</v>
      </c>
      <c r="B33" s="21" t="s">
        <v>41</v>
      </c>
      <c r="C33" s="17">
        <f t="shared" ref="C33:M33" si="10">IFERROR(C14/C$24,"N/A")</f>
        <v>2.2946305644791189E-2</v>
      </c>
      <c r="D33" s="17">
        <f t="shared" si="10"/>
        <v>2.3937309446418222E-2</v>
      </c>
      <c r="E33" s="17">
        <f t="shared" si="10"/>
        <v>2.6717818729876001E-2</v>
      </c>
      <c r="F33" s="17">
        <f t="shared" si="10"/>
        <v>2.2664616689640548E-2</v>
      </c>
      <c r="G33" s="17">
        <f t="shared" si="10"/>
        <v>1.7958144796380089E-2</v>
      </c>
      <c r="H33" s="17">
        <f t="shared" si="10"/>
        <v>1.8259447674418606E-2</v>
      </c>
      <c r="I33" s="17">
        <f t="shared" si="10"/>
        <v>2.3840579710144926E-2</v>
      </c>
      <c r="J33" s="17">
        <f t="shared" si="10"/>
        <v>2.6895943562610228E-2</v>
      </c>
      <c r="K33" s="17">
        <f t="shared" si="10"/>
        <v>2.7570746477233028E-2</v>
      </c>
      <c r="L33" s="17">
        <f t="shared" si="10"/>
        <v>3.9187064900067368E-2</v>
      </c>
      <c r="M33" s="17">
        <f t="shared" si="10"/>
        <v>4.148164802428194E-2</v>
      </c>
      <c r="N33" s="179"/>
      <c r="O33" s="179"/>
    </row>
    <row r="34" spans="1:15" ht="15" customHeight="1" x14ac:dyDescent="0.2">
      <c r="A34" s="177" t="s">
        <v>44</v>
      </c>
      <c r="B34" s="21" t="s">
        <v>39</v>
      </c>
      <c r="C34" s="17">
        <f t="shared" ref="C34:M34" si="11">IFERROR(C15/C$24,"N/A")</f>
        <v>5.0435979807251036E-2</v>
      </c>
      <c r="D34" s="17">
        <f t="shared" si="11"/>
        <v>4.3187945674906143E-2</v>
      </c>
      <c r="E34" s="17">
        <f t="shared" si="11"/>
        <v>4.1172843735014043E-2</v>
      </c>
      <c r="F34" s="17">
        <f t="shared" si="11"/>
        <v>4.066376842328491E-2</v>
      </c>
      <c r="G34" s="17">
        <f t="shared" si="11"/>
        <v>3.9215686274509803E-2</v>
      </c>
      <c r="H34" s="17">
        <f t="shared" si="11"/>
        <v>3.5792151162790699E-2</v>
      </c>
      <c r="I34" s="17">
        <f t="shared" si="11"/>
        <v>3.4275362318840583E-2</v>
      </c>
      <c r="J34" s="17">
        <f t="shared" si="11"/>
        <v>2.8012933568489124E-2</v>
      </c>
      <c r="K34" s="17">
        <f t="shared" si="11"/>
        <v>3.7877023407476416E-2</v>
      </c>
      <c r="L34" s="17">
        <f t="shared" si="11"/>
        <v>3.9467774534022004E-2</v>
      </c>
      <c r="M34" s="17">
        <f t="shared" si="11"/>
        <v>3.9964026755100891E-2</v>
      </c>
      <c r="N34" s="179"/>
      <c r="O34" s="179"/>
    </row>
    <row r="35" spans="1:15" ht="15" customHeight="1" x14ac:dyDescent="0.2">
      <c r="A35" s="177" t="s">
        <v>44</v>
      </c>
      <c r="B35" s="21" t="s">
        <v>250</v>
      </c>
      <c r="C35" s="17" t="str">
        <f t="shared" ref="C35:M35" si="12">IFERROR(C16/C$24,"N/A")</f>
        <v>N/A</v>
      </c>
      <c r="D35" s="17" t="str">
        <f t="shared" si="12"/>
        <v>N/A</v>
      </c>
      <c r="E35" s="17" t="str">
        <f t="shared" si="12"/>
        <v>N/A</v>
      </c>
      <c r="F35" s="17" t="str">
        <f t="shared" si="12"/>
        <v>N/A</v>
      </c>
      <c r="G35" s="17" t="str">
        <f t="shared" si="12"/>
        <v>N/A</v>
      </c>
      <c r="H35" s="17" t="str">
        <f t="shared" si="12"/>
        <v>N/A</v>
      </c>
      <c r="I35" s="17" t="str">
        <f t="shared" si="12"/>
        <v>N/A</v>
      </c>
      <c r="J35" s="17" t="str">
        <f t="shared" si="12"/>
        <v>N/A</v>
      </c>
      <c r="K35" s="17" t="str">
        <f t="shared" si="12"/>
        <v>N/A</v>
      </c>
      <c r="L35" s="17" t="str">
        <f t="shared" si="12"/>
        <v>N/A</v>
      </c>
      <c r="M35" s="17">
        <f t="shared" si="12"/>
        <v>3.0942611432746896E-2</v>
      </c>
      <c r="N35" s="179"/>
      <c r="O35" s="179"/>
    </row>
    <row r="36" spans="1:15" ht="15" customHeight="1" x14ac:dyDescent="0.2">
      <c r="A36" s="177" t="s">
        <v>44</v>
      </c>
      <c r="B36" s="21" t="s">
        <v>251</v>
      </c>
      <c r="C36" s="17" t="str">
        <f t="shared" ref="C36:M36" si="13">IFERROR(C17/C$24,"N/A")</f>
        <v>N/A</v>
      </c>
      <c r="D36" s="17" t="str">
        <f t="shared" si="13"/>
        <v>N/A</v>
      </c>
      <c r="E36" s="17" t="str">
        <f t="shared" si="13"/>
        <v>N/A</v>
      </c>
      <c r="F36" s="17" t="str">
        <f t="shared" si="13"/>
        <v>N/A</v>
      </c>
      <c r="G36" s="17" t="str">
        <f t="shared" si="13"/>
        <v>N/A</v>
      </c>
      <c r="H36" s="17" t="str">
        <f t="shared" si="13"/>
        <v>N/A</v>
      </c>
      <c r="I36" s="17" t="str">
        <f t="shared" si="13"/>
        <v>N/A</v>
      </c>
      <c r="J36" s="17" t="str">
        <f t="shared" si="13"/>
        <v>N/A</v>
      </c>
      <c r="K36" s="17" t="str">
        <f t="shared" si="13"/>
        <v>N/A</v>
      </c>
      <c r="L36" s="17" t="str">
        <f t="shared" si="13"/>
        <v>N/A</v>
      </c>
      <c r="M36" s="17">
        <f t="shared" si="13"/>
        <v>1.1494575909167557E-2</v>
      </c>
      <c r="N36" s="179"/>
      <c r="O36" s="179"/>
    </row>
    <row r="37" spans="1:15" ht="15" customHeight="1" x14ac:dyDescent="0.2">
      <c r="A37" s="177" t="s">
        <v>44</v>
      </c>
      <c r="B37" s="21" t="s">
        <v>33</v>
      </c>
      <c r="C37" s="17">
        <f t="shared" ref="C37:M37" si="14">IFERROR(C18/C$24,"N/A")</f>
        <v>0.23757457549334557</v>
      </c>
      <c r="D37" s="17">
        <f t="shared" si="14"/>
        <v>0.26225212286139038</v>
      </c>
      <c r="E37" s="17">
        <f t="shared" si="14"/>
        <v>0.27626224566691787</v>
      </c>
      <c r="F37" s="17">
        <f t="shared" si="14"/>
        <v>0.28606457427632276</v>
      </c>
      <c r="G37" s="17">
        <f t="shared" si="14"/>
        <v>0.29534313725490197</v>
      </c>
      <c r="H37" s="17">
        <f t="shared" si="14"/>
        <v>0.3095203488372093</v>
      </c>
      <c r="I37" s="17">
        <f t="shared" si="14"/>
        <v>0.32647342995169082</v>
      </c>
      <c r="J37" s="17">
        <f t="shared" si="14"/>
        <v>0.34782480893592005</v>
      </c>
      <c r="K37" s="17">
        <f t="shared" si="14"/>
        <v>0.33879701874927215</v>
      </c>
      <c r="L37" s="17">
        <f t="shared" si="14"/>
        <v>0.34299910172917136</v>
      </c>
      <c r="M37" s="17" t="str">
        <f t="shared" si="14"/>
        <v>N/A</v>
      </c>
      <c r="N37" s="179"/>
      <c r="O37" s="179"/>
    </row>
    <row r="38" spans="1:15" ht="15" customHeight="1" x14ac:dyDescent="0.2">
      <c r="A38" s="177" t="s">
        <v>44</v>
      </c>
      <c r="B38" s="21" t="s">
        <v>95</v>
      </c>
      <c r="C38" s="17">
        <f t="shared" ref="C38:M38" si="15">IFERROR(C19/C$24,"N/A")</f>
        <v>0.16958467186782927</v>
      </c>
      <c r="D38" s="17">
        <f t="shared" si="15"/>
        <v>0.14424118729054855</v>
      </c>
      <c r="E38" s="17">
        <f t="shared" si="15"/>
        <v>0.11390011646228677</v>
      </c>
      <c r="F38" s="17">
        <f t="shared" si="15"/>
        <v>0.11443643303997456</v>
      </c>
      <c r="G38" s="17">
        <f t="shared" si="15"/>
        <v>0.11243086978381096</v>
      </c>
      <c r="H38" s="17">
        <f t="shared" si="15"/>
        <v>9.7747093023255807E-2</v>
      </c>
      <c r="I38" s="17">
        <f t="shared" si="15"/>
        <v>7.5193236714975839E-2</v>
      </c>
      <c r="J38" s="17">
        <f t="shared" si="15"/>
        <v>6.4873603762492654E-2</v>
      </c>
      <c r="K38" s="17">
        <f t="shared" si="15"/>
        <v>7.927681378828462E-2</v>
      </c>
      <c r="L38" s="17">
        <f t="shared" si="15"/>
        <v>0.10105546822366944</v>
      </c>
      <c r="M38" s="17" t="str">
        <f t="shared" si="15"/>
        <v>N/A</v>
      </c>
      <c r="N38" s="179"/>
      <c r="O38" s="179"/>
    </row>
    <row r="39" spans="1:15" ht="15" customHeight="1" x14ac:dyDescent="0.2">
      <c r="A39" s="177" t="s">
        <v>44</v>
      </c>
      <c r="B39" s="21" t="s">
        <v>242</v>
      </c>
      <c r="C39" s="17">
        <f t="shared" ref="C39:M39" si="16">IFERROR(C20/C$24,"N/A")</f>
        <v>0.10512849931161083</v>
      </c>
      <c r="D39" s="17">
        <f t="shared" si="16"/>
        <v>0.11245496006248898</v>
      </c>
      <c r="E39" s="17">
        <f t="shared" si="16"/>
        <v>0.12116188257861205</v>
      </c>
      <c r="F39" s="17">
        <f t="shared" si="16"/>
        <v>0.11223624218004453</v>
      </c>
      <c r="G39" s="17">
        <f t="shared" si="16"/>
        <v>0.10338109602815485</v>
      </c>
      <c r="H39" s="17">
        <f t="shared" si="16"/>
        <v>0.10034520348837209</v>
      </c>
      <c r="I39" s="17">
        <f t="shared" si="16"/>
        <v>9.5120772946859902E-2</v>
      </c>
      <c r="J39" s="17">
        <f t="shared" si="16"/>
        <v>9.1387419165196937E-2</v>
      </c>
      <c r="K39" s="17">
        <f t="shared" si="16"/>
        <v>0.10512984744381042</v>
      </c>
      <c r="L39" s="17">
        <f t="shared" si="16"/>
        <v>0.10007298450482821</v>
      </c>
      <c r="M39" s="17" t="str">
        <f t="shared" si="16"/>
        <v>N/A</v>
      </c>
      <c r="N39" s="179"/>
      <c r="O39" s="179"/>
    </row>
    <row r="40" spans="1:15" ht="15" customHeight="1" x14ac:dyDescent="0.2">
      <c r="A40" s="177" t="s">
        <v>44</v>
      </c>
      <c r="B40" s="21" t="s">
        <v>36</v>
      </c>
      <c r="C40" s="17">
        <f t="shared" ref="C40:M40" si="17">IFERROR(C21/C$24,"N/A")</f>
        <v>0.12036484625975218</v>
      </c>
      <c r="D40" s="17">
        <f t="shared" si="17"/>
        <v>0.12048025801899867</v>
      </c>
      <c r="E40" s="17">
        <f t="shared" si="17"/>
        <v>0.1148318147564568</v>
      </c>
      <c r="F40" s="17">
        <f t="shared" si="17"/>
        <v>0.10828650196161595</v>
      </c>
      <c r="G40" s="17">
        <f t="shared" si="17"/>
        <v>0.10754462041226748</v>
      </c>
      <c r="H40" s="17">
        <f t="shared" si="17"/>
        <v>9.765625E-2</v>
      </c>
      <c r="I40" s="17">
        <f t="shared" si="17"/>
        <v>9.169082125603864E-2</v>
      </c>
      <c r="J40" s="17">
        <f t="shared" si="17"/>
        <v>8.6302175191064076E-2</v>
      </c>
      <c r="K40" s="17">
        <f t="shared" si="17"/>
        <v>7.7326190753464544E-2</v>
      </c>
      <c r="L40" s="17">
        <f t="shared" si="17"/>
        <v>7.2030092072759941E-2</v>
      </c>
      <c r="M40" s="17" t="str">
        <f t="shared" si="17"/>
        <v>N/A</v>
      </c>
      <c r="N40" s="179"/>
      <c r="O40" s="179"/>
    </row>
    <row r="41" spans="1:15" ht="15" customHeight="1" x14ac:dyDescent="0.2">
      <c r="A41" s="177" t="s">
        <v>44</v>
      </c>
      <c r="B41" s="21" t="s">
        <v>37</v>
      </c>
      <c r="C41" s="17">
        <f t="shared" ref="C41:M41" si="18">IFERROR(C22/C$24,"N/A")</f>
        <v>6.0245525470399262E-2</v>
      </c>
      <c r="D41" s="17">
        <f t="shared" si="18"/>
        <v>6.285433517272658E-2</v>
      </c>
      <c r="E41" s="17">
        <f t="shared" si="18"/>
        <v>6.5739535520997469E-2</v>
      </c>
      <c r="F41" s="17">
        <f t="shared" si="18"/>
        <v>7.0445870003181005E-2</v>
      </c>
      <c r="G41" s="17">
        <f t="shared" si="18"/>
        <v>6.9837229763700354E-2</v>
      </c>
      <c r="H41" s="17">
        <f t="shared" si="18"/>
        <v>6.9058866279069764E-2</v>
      </c>
      <c r="I41" s="17">
        <f t="shared" si="18"/>
        <v>5.8623188405797104E-2</v>
      </c>
      <c r="J41" s="17">
        <f t="shared" si="18"/>
        <v>6.3697824808935918E-2</v>
      </c>
      <c r="K41" s="17">
        <f t="shared" si="18"/>
        <v>6.1575637591708393E-2</v>
      </c>
      <c r="L41" s="17">
        <f t="shared" si="18"/>
        <v>5.3306759487985626E-2</v>
      </c>
      <c r="M41" s="17" t="str">
        <f t="shared" si="18"/>
        <v>N/A</v>
      </c>
      <c r="N41" s="179"/>
      <c r="O41" s="179"/>
    </row>
    <row r="42" spans="1:15" ht="15" customHeight="1" x14ac:dyDescent="0.2">
      <c r="A42" s="213" t="s">
        <v>44</v>
      </c>
      <c r="B42" s="211" t="s">
        <v>40</v>
      </c>
      <c r="C42" s="212">
        <f t="shared" ref="C42:M42" si="19">IFERROR(C23/C$24,"N/A")</f>
        <v>4.6500688389169341E-2</v>
      </c>
      <c r="D42" s="212">
        <f t="shared" si="19"/>
        <v>4.4926550255751256E-2</v>
      </c>
      <c r="E42" s="212">
        <f t="shared" si="19"/>
        <v>3.3116393779543743E-2</v>
      </c>
      <c r="F42" s="212">
        <f t="shared" si="19"/>
        <v>3.5494645318630051E-2</v>
      </c>
      <c r="G42" s="212">
        <f t="shared" si="19"/>
        <v>3.685897435897436E-2</v>
      </c>
      <c r="H42" s="212">
        <f t="shared" si="19"/>
        <v>3.3484738372093023E-2</v>
      </c>
      <c r="I42" s="212">
        <f t="shared" si="19"/>
        <v>2.1908212560386473E-2</v>
      </c>
      <c r="J42" s="212">
        <f t="shared" si="19"/>
        <v>2.2780717225161669E-2</v>
      </c>
      <c r="K42" s="212">
        <f t="shared" si="19"/>
        <v>2.302899732153255E-2</v>
      </c>
      <c r="L42" s="212">
        <f t="shared" si="19"/>
        <v>2.1081293509993264E-2</v>
      </c>
      <c r="M42" s="212" t="str">
        <f t="shared" si="19"/>
        <v>N/A</v>
      </c>
      <c r="N42" s="214"/>
      <c r="O42" s="214"/>
    </row>
    <row r="43" spans="1:15" ht="15" customHeight="1" x14ac:dyDescent="0.2">
      <c r="A43" s="177" t="s">
        <v>44</v>
      </c>
      <c r="B43" s="178" t="s">
        <v>43</v>
      </c>
      <c r="C43" s="18">
        <f t="shared" ref="C43:M43" si="20">IFERROR(C24/C$24,"N/A")</f>
        <v>1</v>
      </c>
      <c r="D43" s="18">
        <f t="shared" si="20"/>
        <v>1</v>
      </c>
      <c r="E43" s="18">
        <f t="shared" si="20"/>
        <v>1</v>
      </c>
      <c r="F43" s="18">
        <f t="shared" si="20"/>
        <v>1</v>
      </c>
      <c r="G43" s="18">
        <f t="shared" si="20"/>
        <v>1</v>
      </c>
      <c r="H43" s="18">
        <f t="shared" si="20"/>
        <v>1</v>
      </c>
      <c r="I43" s="18">
        <f t="shared" si="20"/>
        <v>1</v>
      </c>
      <c r="J43" s="18">
        <f t="shared" si="20"/>
        <v>1</v>
      </c>
      <c r="K43" s="18">
        <f t="shared" si="20"/>
        <v>1</v>
      </c>
      <c r="L43" s="18">
        <f t="shared" si="20"/>
        <v>1</v>
      </c>
      <c r="M43" s="18">
        <f t="shared" si="20"/>
        <v>1</v>
      </c>
      <c r="N43" s="179"/>
      <c r="O43" s="179"/>
    </row>
    <row r="44" spans="1:15" ht="15" customHeight="1" x14ac:dyDescent="0.2">
      <c r="A44" s="4"/>
      <c r="B44" s="4"/>
      <c r="C44" s="4"/>
      <c r="D44" s="4"/>
      <c r="E44" s="4"/>
      <c r="F44" s="4"/>
      <c r="G44" s="4"/>
      <c r="H44" s="10"/>
      <c r="I44" s="10"/>
      <c r="J44" s="10"/>
      <c r="K44" s="10"/>
      <c r="L44" s="10"/>
      <c r="M44" s="10"/>
      <c r="N44" s="10"/>
      <c r="O44" s="11"/>
    </row>
    <row r="45" spans="1:15" ht="15" customHeight="1" x14ac:dyDescent="0.2">
      <c r="H45" s="10"/>
      <c r="I45" s="10"/>
      <c r="J45" s="10"/>
      <c r="K45" s="10"/>
      <c r="L45" s="10"/>
      <c r="M45" s="10"/>
      <c r="N45" s="18"/>
      <c r="O45" s="11"/>
    </row>
    <row r="46" spans="1:15" ht="15" customHeight="1" x14ac:dyDescent="0.2">
      <c r="A46" s="5"/>
      <c r="B46" s="5"/>
      <c r="C46" s="5"/>
      <c r="D46" s="5"/>
      <c r="E46" s="5"/>
      <c r="F46" s="5"/>
      <c r="G46" s="5"/>
      <c r="H46" s="10"/>
      <c r="I46" s="10"/>
      <c r="J46" s="10"/>
      <c r="K46" s="10"/>
      <c r="L46" s="10"/>
      <c r="M46" s="10"/>
      <c r="N46" s="10"/>
      <c r="O46" s="11"/>
    </row>
    <row r="50" spans="1:7" ht="15" customHeight="1" x14ac:dyDescent="0.2">
      <c r="A50" s="12"/>
      <c r="B50" s="12"/>
      <c r="C50" s="12"/>
      <c r="D50" s="12"/>
      <c r="E50" s="12"/>
      <c r="F50" s="12"/>
      <c r="G50" s="12"/>
    </row>
    <row r="53" spans="1:7" ht="15" customHeight="1" x14ac:dyDescent="0.2">
      <c r="A53" s="9"/>
      <c r="B53" s="9"/>
      <c r="C53" s="9"/>
      <c r="D53" s="9"/>
      <c r="E53" s="9"/>
      <c r="F53" s="9"/>
      <c r="G53" s="9"/>
    </row>
  </sheetData>
  <sortState xmlns:xlrd2="http://schemas.microsoft.com/office/spreadsheetml/2017/richdata2" ref="A48:L58">
    <sortCondition descending="1" ref="L48:L58"/>
  </sortState>
  <phoneticPr fontId="5" type="noConversion"/>
  <pageMargins left="0.75" right="0.75" top="1" bottom="1" header="0.5" footer="0.5"/>
  <pageSetup paperSize="9" scale="69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0"/>
  <sheetViews>
    <sheetView zoomScaleNormal="100" workbookViewId="0"/>
  </sheetViews>
  <sheetFormatPr defaultColWidth="8.6640625" defaultRowHeight="15" customHeight="1" x14ac:dyDescent="0.2"/>
  <cols>
    <col min="1" max="1" width="25.33203125" style="3" customWidth="1"/>
    <col min="2" max="3" width="10.6640625" style="3" customWidth="1"/>
    <col min="4" max="4" width="8.6640625" style="3"/>
    <col min="5" max="5" width="14.44140625" style="3" customWidth="1"/>
    <col min="6" max="16384" width="8.6640625" style="3"/>
  </cols>
  <sheetData>
    <row r="1" spans="1:3" ht="15" customHeight="1" x14ac:dyDescent="0.2">
      <c r="A1" s="78" t="s">
        <v>158</v>
      </c>
    </row>
    <row r="2" spans="1:3" ht="15" customHeight="1" x14ac:dyDescent="0.2">
      <c r="A2" s="2" t="s">
        <v>210</v>
      </c>
    </row>
    <row r="3" spans="1:3" ht="41.25" customHeight="1" x14ac:dyDescent="0.2">
      <c r="A3" s="79" t="s">
        <v>46</v>
      </c>
      <c r="B3" s="40" t="s">
        <v>47</v>
      </c>
      <c r="C3" s="80" t="s">
        <v>129</v>
      </c>
    </row>
    <row r="4" spans="1:3" ht="15" customHeight="1" x14ac:dyDescent="0.2">
      <c r="A4" s="20" t="s">
        <v>126</v>
      </c>
      <c r="B4" s="16">
        <v>1101</v>
      </c>
      <c r="C4" s="17">
        <f>B4/$B$16</f>
        <v>3.0942611432746896E-2</v>
      </c>
    </row>
    <row r="5" spans="1:3" ht="15" customHeight="1" x14ac:dyDescent="0.2">
      <c r="A5" s="20" t="s">
        <v>39</v>
      </c>
      <c r="B5" s="16">
        <v>1422</v>
      </c>
      <c r="C5" s="17">
        <f t="shared" ref="C5:C16" si="0">B5/$B$16</f>
        <v>3.9964026755100891E-2</v>
      </c>
    </row>
    <row r="6" spans="1:3" ht="15" customHeight="1" x14ac:dyDescent="0.2">
      <c r="A6" s="20" t="s">
        <v>127</v>
      </c>
      <c r="B6" s="16">
        <v>3029</v>
      </c>
      <c r="C6" s="17">
        <f t="shared" si="0"/>
        <v>8.5127311562025743E-2</v>
      </c>
    </row>
    <row r="7" spans="1:3" ht="15" customHeight="1" x14ac:dyDescent="0.2">
      <c r="A7" s="20" t="s">
        <v>35</v>
      </c>
      <c r="B7" s="16">
        <v>2487</v>
      </c>
      <c r="C7" s="17">
        <f t="shared" si="0"/>
        <v>6.9894890675060425E-2</v>
      </c>
    </row>
    <row r="8" spans="1:3" ht="15" customHeight="1" x14ac:dyDescent="0.2">
      <c r="A8" s="20" t="s">
        <v>34</v>
      </c>
      <c r="B8" s="16">
        <v>3962</v>
      </c>
      <c r="C8" s="17">
        <f t="shared" si="0"/>
        <v>0.11134843460176494</v>
      </c>
    </row>
    <row r="9" spans="1:3" ht="14.1" customHeight="1" x14ac:dyDescent="0.2">
      <c r="A9" s="20" t="s">
        <v>48</v>
      </c>
      <c r="B9" s="16">
        <v>409</v>
      </c>
      <c r="C9" s="17">
        <f t="shared" si="0"/>
        <v>1.1494575909167557E-2</v>
      </c>
    </row>
    <row r="10" spans="1:3" ht="15" customHeight="1" x14ac:dyDescent="0.2">
      <c r="A10" s="20" t="s">
        <v>128</v>
      </c>
      <c r="B10" s="16">
        <v>4102</v>
      </c>
      <c r="C10" s="17">
        <f t="shared" si="0"/>
        <v>0.11528300826260469</v>
      </c>
    </row>
    <row r="11" spans="1:3" ht="15" customHeight="1" x14ac:dyDescent="0.2">
      <c r="A11" s="20" t="s">
        <v>37</v>
      </c>
      <c r="B11" s="16">
        <v>2398</v>
      </c>
      <c r="C11" s="17">
        <f t="shared" si="0"/>
        <v>6.7393625990669434E-2</v>
      </c>
    </row>
    <row r="12" spans="1:3" ht="15" customHeight="1" x14ac:dyDescent="0.2">
      <c r="A12" s="20" t="s">
        <v>38</v>
      </c>
      <c r="B12" s="16">
        <v>1972</v>
      </c>
      <c r="C12" s="17">
        <f t="shared" si="0"/>
        <v>5.5421280422685626E-2</v>
      </c>
    </row>
    <row r="13" spans="1:3" ht="15" customHeight="1" x14ac:dyDescent="0.2">
      <c r="A13" s="20" t="s">
        <v>41</v>
      </c>
      <c r="B13" s="16">
        <v>1476</v>
      </c>
      <c r="C13" s="17">
        <f t="shared" si="0"/>
        <v>4.148164802428194E-2</v>
      </c>
    </row>
    <row r="14" spans="1:3" ht="15" customHeight="1" x14ac:dyDescent="0.2">
      <c r="A14" s="20" t="s">
        <v>95</v>
      </c>
      <c r="B14" s="16">
        <v>5147</v>
      </c>
      <c r="C14" s="17">
        <f t="shared" si="0"/>
        <v>0.14465179023101568</v>
      </c>
    </row>
    <row r="15" spans="1:3" ht="15" customHeight="1" x14ac:dyDescent="0.2">
      <c r="A15" s="210" t="s">
        <v>33</v>
      </c>
      <c r="B15" s="64">
        <v>8077</v>
      </c>
      <c r="C15" s="212">
        <f t="shared" si="0"/>
        <v>0.22699679613287618</v>
      </c>
    </row>
    <row r="16" spans="1:3" ht="15" customHeight="1" x14ac:dyDescent="0.2">
      <c r="A16" s="215" t="s">
        <v>56</v>
      </c>
      <c r="B16" s="117">
        <v>35582</v>
      </c>
      <c r="C16" s="18">
        <f t="shared" si="0"/>
        <v>1</v>
      </c>
    </row>
    <row r="18" spans="1:4" ht="15" customHeight="1" x14ac:dyDescent="0.2">
      <c r="A18" s="12"/>
    </row>
    <row r="20" spans="1:4" ht="15" customHeight="1" x14ac:dyDescent="0.2">
      <c r="D20" s="23"/>
    </row>
  </sheetData>
  <pageMargins left="0.75" right="0.75" top="1" bottom="1" header="0.5" footer="0.5"/>
  <pageSetup paperSize="9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77"/>
  <sheetViews>
    <sheetView workbookViewId="0">
      <pane xSplit="1" ySplit="6" topLeftCell="B42" activePane="bottomRight" state="frozen"/>
      <selection pane="topRight" activeCell="B1" sqref="B1"/>
      <selection pane="bottomLeft" activeCell="A7" sqref="A7"/>
      <selection pane="bottomRight" activeCell="H58" sqref="H58:H69"/>
    </sheetView>
  </sheetViews>
  <sheetFormatPr defaultColWidth="9.33203125" defaultRowHeight="15" customHeight="1" x14ac:dyDescent="0.2"/>
  <cols>
    <col min="1" max="1" width="30.5546875" style="3" customWidth="1"/>
    <col min="2" max="12" width="9.6640625" style="28" customWidth="1"/>
    <col min="13" max="240" width="9.33203125" style="3"/>
    <col min="241" max="241" width="24.5546875" style="3" customWidth="1"/>
    <col min="242" max="16384" width="9.33203125" style="3"/>
  </cols>
  <sheetData>
    <row r="1" spans="1:24" ht="15" customHeight="1" x14ac:dyDescent="0.2">
      <c r="A1" s="78" t="s">
        <v>218</v>
      </c>
    </row>
    <row r="2" spans="1:24" ht="15" customHeight="1" x14ac:dyDescent="0.2">
      <c r="A2" s="34" t="s">
        <v>221</v>
      </c>
    </row>
    <row r="3" spans="1:24" ht="15" customHeight="1" x14ac:dyDescent="0.2">
      <c r="A3" s="34" t="s">
        <v>198</v>
      </c>
    </row>
    <row r="4" spans="1:24" ht="15" customHeight="1" x14ac:dyDescent="0.2">
      <c r="A4" s="34" t="s">
        <v>194</v>
      </c>
    </row>
    <row r="5" spans="1:24" ht="15.75" x14ac:dyDescent="0.2">
      <c r="A5" s="78" t="s">
        <v>211</v>
      </c>
      <c r="B5" s="181"/>
      <c r="C5" s="181"/>
      <c r="D5" s="181"/>
      <c r="E5" s="181"/>
      <c r="F5" s="181"/>
      <c r="G5" s="181"/>
      <c r="H5" s="181"/>
      <c r="I5" s="181"/>
    </row>
    <row r="6" spans="1:24" ht="38.25" x14ac:dyDescent="0.2">
      <c r="A6" s="183" t="s">
        <v>46</v>
      </c>
      <c r="B6" s="184" t="s">
        <v>139</v>
      </c>
      <c r="C6" s="184" t="s">
        <v>132</v>
      </c>
      <c r="D6" s="184" t="s">
        <v>133</v>
      </c>
      <c r="E6" s="184" t="s">
        <v>134</v>
      </c>
      <c r="F6" s="184" t="s">
        <v>135</v>
      </c>
      <c r="G6" s="184" t="s">
        <v>136</v>
      </c>
      <c r="H6" s="184" t="s">
        <v>137</v>
      </c>
      <c r="I6" s="184" t="s">
        <v>138</v>
      </c>
      <c r="J6" s="184" t="s">
        <v>140</v>
      </c>
      <c r="K6" s="184" t="s">
        <v>141</v>
      </c>
      <c r="L6" s="184" t="s">
        <v>102</v>
      </c>
    </row>
    <row r="7" spans="1:24" ht="12.75" x14ac:dyDescent="0.2">
      <c r="A7" s="182" t="s">
        <v>126</v>
      </c>
      <c r="B7" s="27">
        <v>73</v>
      </c>
      <c r="C7" s="27">
        <v>59</v>
      </c>
      <c r="D7" s="27">
        <v>145</v>
      </c>
      <c r="E7" s="27">
        <v>188</v>
      </c>
      <c r="F7" s="27">
        <v>47</v>
      </c>
      <c r="G7" s="27">
        <v>137</v>
      </c>
      <c r="H7" s="27">
        <v>189</v>
      </c>
      <c r="I7" s="27">
        <v>82</v>
      </c>
      <c r="J7" s="27">
        <v>67</v>
      </c>
      <c r="K7" s="27">
        <v>114</v>
      </c>
      <c r="L7" s="27">
        <v>1101</v>
      </c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</row>
    <row r="8" spans="1:24" ht="12.75" x14ac:dyDescent="0.2">
      <c r="A8" s="182" t="s">
        <v>39</v>
      </c>
      <c r="B8" s="27">
        <v>79</v>
      </c>
      <c r="C8" s="27">
        <v>85</v>
      </c>
      <c r="D8" s="27">
        <v>106</v>
      </c>
      <c r="E8" s="27">
        <v>94</v>
      </c>
      <c r="F8" s="27">
        <v>181</v>
      </c>
      <c r="G8" s="27">
        <v>270</v>
      </c>
      <c r="H8" s="27">
        <v>172</v>
      </c>
      <c r="I8" s="27">
        <v>120</v>
      </c>
      <c r="J8" s="27">
        <v>124</v>
      </c>
      <c r="K8" s="27">
        <v>191</v>
      </c>
      <c r="L8" s="27">
        <v>1422</v>
      </c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</row>
    <row r="9" spans="1:24" ht="12.75" x14ac:dyDescent="0.2">
      <c r="A9" s="182" t="s">
        <v>127</v>
      </c>
      <c r="B9" s="27">
        <v>205</v>
      </c>
      <c r="C9" s="27">
        <v>197</v>
      </c>
      <c r="D9" s="27">
        <v>318</v>
      </c>
      <c r="E9" s="27">
        <v>239</v>
      </c>
      <c r="F9" s="27">
        <v>242</v>
      </c>
      <c r="G9" s="27">
        <v>373</v>
      </c>
      <c r="H9" s="27">
        <v>520</v>
      </c>
      <c r="I9" s="27">
        <v>296</v>
      </c>
      <c r="J9" s="27">
        <v>243</v>
      </c>
      <c r="K9" s="27">
        <v>396</v>
      </c>
      <c r="L9" s="27">
        <v>3029</v>
      </c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</row>
    <row r="10" spans="1:24" ht="12.75" x14ac:dyDescent="0.2">
      <c r="A10" s="182" t="s">
        <v>35</v>
      </c>
      <c r="B10" s="27">
        <v>98</v>
      </c>
      <c r="C10" s="27">
        <v>147</v>
      </c>
      <c r="D10" s="27">
        <v>305</v>
      </c>
      <c r="E10" s="27">
        <v>579</v>
      </c>
      <c r="F10" s="27">
        <v>70</v>
      </c>
      <c r="G10" s="27">
        <v>386</v>
      </c>
      <c r="H10" s="27">
        <v>394</v>
      </c>
      <c r="I10" s="27">
        <v>163</v>
      </c>
      <c r="J10" s="27">
        <v>155</v>
      </c>
      <c r="K10" s="27">
        <v>190</v>
      </c>
      <c r="L10" s="27">
        <v>2487</v>
      </c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</row>
    <row r="11" spans="1:24" ht="12.75" x14ac:dyDescent="0.2">
      <c r="A11" s="26" t="s">
        <v>34</v>
      </c>
      <c r="B11" s="27">
        <v>184</v>
      </c>
      <c r="C11" s="27">
        <v>422</v>
      </c>
      <c r="D11" s="27">
        <v>242</v>
      </c>
      <c r="E11" s="27">
        <v>568</v>
      </c>
      <c r="F11" s="27">
        <v>289</v>
      </c>
      <c r="G11" s="27">
        <v>525</v>
      </c>
      <c r="H11" s="27">
        <v>483</v>
      </c>
      <c r="I11" s="27">
        <v>341</v>
      </c>
      <c r="J11" s="27">
        <v>289</v>
      </c>
      <c r="K11" s="27">
        <v>619</v>
      </c>
      <c r="L11" s="27">
        <v>3962</v>
      </c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</row>
    <row r="12" spans="1:24" ht="12.75" x14ac:dyDescent="0.2">
      <c r="A12" s="182" t="s">
        <v>48</v>
      </c>
      <c r="B12" s="27">
        <v>37</v>
      </c>
      <c r="C12" s="27">
        <v>22</v>
      </c>
      <c r="D12" s="27">
        <v>50</v>
      </c>
      <c r="E12" s="27">
        <v>78</v>
      </c>
      <c r="F12" s="27">
        <v>16</v>
      </c>
      <c r="G12" s="27">
        <v>74</v>
      </c>
      <c r="H12" s="27">
        <v>50</v>
      </c>
      <c r="I12" s="27">
        <v>20</v>
      </c>
      <c r="J12" s="27">
        <v>22</v>
      </c>
      <c r="K12" s="27">
        <v>40</v>
      </c>
      <c r="L12" s="27">
        <v>409</v>
      </c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</row>
    <row r="13" spans="1:24" ht="12.75" x14ac:dyDescent="0.2">
      <c r="A13" s="182" t="s">
        <v>128</v>
      </c>
      <c r="B13" s="27">
        <v>114</v>
      </c>
      <c r="C13" s="27">
        <v>233</v>
      </c>
      <c r="D13" s="27">
        <v>358</v>
      </c>
      <c r="E13" s="27">
        <v>1200</v>
      </c>
      <c r="F13" s="27">
        <v>134</v>
      </c>
      <c r="G13" s="27">
        <v>482</v>
      </c>
      <c r="H13" s="27">
        <v>541</v>
      </c>
      <c r="I13" s="27">
        <v>237</v>
      </c>
      <c r="J13" s="27">
        <v>494</v>
      </c>
      <c r="K13" s="27">
        <v>309</v>
      </c>
      <c r="L13" s="27">
        <v>4102</v>
      </c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</row>
    <row r="14" spans="1:24" ht="12.75" x14ac:dyDescent="0.2">
      <c r="A14" s="182" t="s">
        <v>37</v>
      </c>
      <c r="B14" s="27">
        <v>190</v>
      </c>
      <c r="C14" s="27">
        <v>167</v>
      </c>
      <c r="D14" s="27">
        <v>197</v>
      </c>
      <c r="E14" s="27">
        <v>210</v>
      </c>
      <c r="F14" s="27">
        <v>180</v>
      </c>
      <c r="G14" s="27">
        <v>371</v>
      </c>
      <c r="H14" s="27">
        <v>355</v>
      </c>
      <c r="I14" s="27">
        <v>209</v>
      </c>
      <c r="J14" s="27">
        <v>177</v>
      </c>
      <c r="K14" s="27">
        <v>342</v>
      </c>
      <c r="L14" s="27">
        <v>2398</v>
      </c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</row>
    <row r="15" spans="1:24" ht="12.75" x14ac:dyDescent="0.2">
      <c r="A15" s="182" t="s">
        <v>38</v>
      </c>
      <c r="B15" s="27">
        <v>32</v>
      </c>
      <c r="C15" s="27">
        <v>76</v>
      </c>
      <c r="D15" s="27">
        <v>194</v>
      </c>
      <c r="E15" s="27">
        <v>697</v>
      </c>
      <c r="F15" s="27">
        <v>32</v>
      </c>
      <c r="G15" s="27">
        <v>252</v>
      </c>
      <c r="H15" s="27">
        <v>214</v>
      </c>
      <c r="I15" s="27">
        <v>71</v>
      </c>
      <c r="J15" s="27">
        <v>253</v>
      </c>
      <c r="K15" s="27">
        <v>151</v>
      </c>
      <c r="L15" s="27">
        <v>1972</v>
      </c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</row>
    <row r="16" spans="1:24" ht="12.75" x14ac:dyDescent="0.2">
      <c r="A16" s="182" t="s">
        <v>41</v>
      </c>
      <c r="B16" s="27">
        <v>86</v>
      </c>
      <c r="C16" s="27">
        <v>145</v>
      </c>
      <c r="D16" s="27">
        <v>156</v>
      </c>
      <c r="E16" s="27">
        <v>175</v>
      </c>
      <c r="F16" s="27">
        <v>98</v>
      </c>
      <c r="G16" s="27">
        <v>226</v>
      </c>
      <c r="H16" s="27">
        <v>197</v>
      </c>
      <c r="I16" s="27">
        <v>118</v>
      </c>
      <c r="J16" s="27">
        <v>128</v>
      </c>
      <c r="K16" s="27">
        <v>147</v>
      </c>
      <c r="L16" s="27">
        <v>1476</v>
      </c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</row>
    <row r="17" spans="1:24" ht="12.75" x14ac:dyDescent="0.2">
      <c r="A17" s="182" t="s">
        <v>95</v>
      </c>
      <c r="B17" s="27">
        <v>311</v>
      </c>
      <c r="C17" s="27">
        <v>282</v>
      </c>
      <c r="D17" s="27">
        <v>374</v>
      </c>
      <c r="E17" s="27">
        <v>658</v>
      </c>
      <c r="F17" s="27">
        <v>337</v>
      </c>
      <c r="G17" s="27">
        <v>687</v>
      </c>
      <c r="H17" s="27">
        <v>1002</v>
      </c>
      <c r="I17" s="27">
        <v>404</v>
      </c>
      <c r="J17" s="27">
        <v>416</v>
      </c>
      <c r="K17" s="27">
        <v>676</v>
      </c>
      <c r="L17" s="27">
        <v>5147</v>
      </c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</row>
    <row r="18" spans="1:24" ht="12.75" x14ac:dyDescent="0.2">
      <c r="A18" s="182" t="s">
        <v>33</v>
      </c>
      <c r="B18" s="27">
        <v>412</v>
      </c>
      <c r="C18" s="27">
        <v>621</v>
      </c>
      <c r="D18" s="27">
        <v>833</v>
      </c>
      <c r="E18" s="27">
        <v>927</v>
      </c>
      <c r="F18" s="27">
        <v>441</v>
      </c>
      <c r="G18" s="27">
        <v>972</v>
      </c>
      <c r="H18" s="27">
        <v>1485</v>
      </c>
      <c r="I18" s="27">
        <v>766</v>
      </c>
      <c r="J18" s="27">
        <v>733</v>
      </c>
      <c r="K18" s="27">
        <v>887</v>
      </c>
      <c r="L18" s="27">
        <v>8077</v>
      </c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</row>
    <row r="19" spans="1:24" ht="12.75" x14ac:dyDescent="0.2">
      <c r="A19" s="216" t="s">
        <v>56</v>
      </c>
      <c r="B19" s="217">
        <v>1821</v>
      </c>
      <c r="C19" s="217">
        <v>2456</v>
      </c>
      <c r="D19" s="217">
        <v>3278</v>
      </c>
      <c r="E19" s="217">
        <v>5613</v>
      </c>
      <c r="F19" s="217">
        <v>2067</v>
      </c>
      <c r="G19" s="217">
        <v>4755</v>
      </c>
      <c r="H19" s="217">
        <v>5602</v>
      </c>
      <c r="I19" s="217">
        <v>2827</v>
      </c>
      <c r="J19" s="217">
        <v>3101</v>
      </c>
      <c r="K19" s="217">
        <v>4062</v>
      </c>
      <c r="L19" s="217">
        <v>35582</v>
      </c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</row>
    <row r="20" spans="1:24" ht="12.75" x14ac:dyDescent="0.2">
      <c r="A20" s="186" t="s">
        <v>131</v>
      </c>
      <c r="B20" s="187">
        <f>B19/$L$19</f>
        <v>5.1177561688494182E-2</v>
      </c>
      <c r="C20" s="187">
        <f t="shared" ref="C20:L20" si="0">C19/$L$19</f>
        <v>6.9023663650160189E-2</v>
      </c>
      <c r="D20" s="187">
        <f t="shared" si="0"/>
        <v>9.2125231858805015E-2</v>
      </c>
      <c r="E20" s="187">
        <f t="shared" si="0"/>
        <v>0.15774829970209656</v>
      </c>
      <c r="F20" s="187">
        <f t="shared" si="0"/>
        <v>5.8091169692541175E-2</v>
      </c>
      <c r="G20" s="187">
        <f t="shared" si="0"/>
        <v>0.13363498398066437</v>
      </c>
      <c r="H20" s="187">
        <f t="shared" si="0"/>
        <v>0.15743915462874486</v>
      </c>
      <c r="I20" s="187">
        <f t="shared" si="0"/>
        <v>7.9450283851385528E-2</v>
      </c>
      <c r="J20" s="187">
        <f t="shared" si="0"/>
        <v>8.7150806587600466E-2</v>
      </c>
      <c r="K20" s="187">
        <f t="shared" si="0"/>
        <v>0.11415884435950761</v>
      </c>
      <c r="L20" s="187">
        <f t="shared" si="0"/>
        <v>1</v>
      </c>
    </row>
    <row r="21" spans="1:24" ht="15.75" x14ac:dyDescent="0.2">
      <c r="A21" s="78"/>
      <c r="B21" s="181"/>
      <c r="C21" s="181"/>
      <c r="D21" s="181"/>
      <c r="E21" s="181"/>
      <c r="F21" s="181"/>
      <c r="G21" s="181"/>
      <c r="H21" s="181"/>
      <c r="I21" s="181"/>
    </row>
    <row r="22" spans="1:24" ht="15.75" x14ac:dyDescent="0.2">
      <c r="A22" s="78" t="s">
        <v>212</v>
      </c>
      <c r="B22" s="30"/>
      <c r="C22" s="30"/>
      <c r="D22" s="30"/>
      <c r="E22" s="30"/>
      <c r="F22" s="30"/>
      <c r="G22" s="30"/>
      <c r="H22" s="30"/>
      <c r="I22" s="30"/>
    </row>
    <row r="23" spans="1:24" ht="26.85" customHeight="1" x14ac:dyDescent="0.2">
      <c r="A23" s="114" t="s">
        <v>46</v>
      </c>
      <c r="B23" s="30" t="s">
        <v>49</v>
      </c>
      <c r="C23" s="30" t="s">
        <v>50</v>
      </c>
      <c r="D23" s="30" t="s">
        <v>51</v>
      </c>
      <c r="E23" s="30" t="s">
        <v>52</v>
      </c>
      <c r="F23" s="30" t="s">
        <v>53</v>
      </c>
      <c r="G23" s="30" t="s">
        <v>54</v>
      </c>
      <c r="H23" s="30" t="s">
        <v>55</v>
      </c>
      <c r="I23" s="80" t="s">
        <v>241</v>
      </c>
      <c r="J23" s="113" t="s">
        <v>56</v>
      </c>
      <c r="K23" s="168" t="s">
        <v>57</v>
      </c>
      <c r="L23" s="169" t="s">
        <v>58</v>
      </c>
    </row>
    <row r="24" spans="1:24" ht="15" customHeight="1" x14ac:dyDescent="0.2">
      <c r="A24" s="26" t="s">
        <v>126</v>
      </c>
      <c r="B24" s="16">
        <v>0</v>
      </c>
      <c r="C24" s="16">
        <v>2</v>
      </c>
      <c r="D24" s="16">
        <v>4</v>
      </c>
      <c r="E24" s="16">
        <v>13</v>
      </c>
      <c r="F24" s="16">
        <v>75</v>
      </c>
      <c r="G24" s="16">
        <v>219</v>
      </c>
      <c r="H24" s="16">
        <v>330</v>
      </c>
      <c r="I24" s="16">
        <v>458</v>
      </c>
      <c r="J24" s="27">
        <v>1101</v>
      </c>
      <c r="K24" s="170">
        <f>SUM(B24:F24)</f>
        <v>94</v>
      </c>
      <c r="L24" s="171">
        <f>SUM(G24:I24)</f>
        <v>1007</v>
      </c>
      <c r="N24" s="24"/>
      <c r="O24" s="24"/>
      <c r="P24" s="24"/>
      <c r="Q24" s="24"/>
      <c r="R24" s="24"/>
    </row>
    <row r="25" spans="1:24" ht="15" customHeight="1" x14ac:dyDescent="0.2">
      <c r="A25" s="26" t="s">
        <v>39</v>
      </c>
      <c r="B25" s="16">
        <v>1</v>
      </c>
      <c r="C25" s="16">
        <v>14</v>
      </c>
      <c r="D25" s="16">
        <v>35</v>
      </c>
      <c r="E25" s="16">
        <v>99</v>
      </c>
      <c r="F25" s="16">
        <v>201</v>
      </c>
      <c r="G25" s="16">
        <v>295</v>
      </c>
      <c r="H25" s="16">
        <v>368</v>
      </c>
      <c r="I25" s="16">
        <v>409</v>
      </c>
      <c r="J25" s="27">
        <v>1422</v>
      </c>
      <c r="K25" s="170">
        <f>SUM(B25:F25)</f>
        <v>350</v>
      </c>
      <c r="L25" s="171">
        <f t="shared" ref="L25:L35" si="1">SUM(G25:I25)</f>
        <v>1072</v>
      </c>
    </row>
    <row r="26" spans="1:24" ht="15" customHeight="1" x14ac:dyDescent="0.2">
      <c r="A26" s="26" t="s">
        <v>127</v>
      </c>
      <c r="B26" s="16">
        <v>8</v>
      </c>
      <c r="C26" s="16">
        <v>54</v>
      </c>
      <c r="D26" s="16">
        <v>111</v>
      </c>
      <c r="E26" s="16">
        <v>293</v>
      </c>
      <c r="F26" s="16">
        <v>561</v>
      </c>
      <c r="G26" s="16">
        <v>655</v>
      </c>
      <c r="H26" s="16">
        <v>640</v>
      </c>
      <c r="I26" s="16">
        <v>707</v>
      </c>
      <c r="J26" s="27">
        <v>3029</v>
      </c>
      <c r="K26" s="170">
        <f>SUM(B26:F26)</f>
        <v>1027</v>
      </c>
      <c r="L26" s="171">
        <f t="shared" si="1"/>
        <v>2002</v>
      </c>
    </row>
    <row r="27" spans="1:24" ht="15" customHeight="1" x14ac:dyDescent="0.2">
      <c r="A27" s="26" t="s">
        <v>35</v>
      </c>
      <c r="B27" s="16">
        <v>0</v>
      </c>
      <c r="C27" s="16">
        <v>1</v>
      </c>
      <c r="D27" s="16">
        <v>4</v>
      </c>
      <c r="E27" s="16">
        <v>33</v>
      </c>
      <c r="F27" s="16">
        <v>160</v>
      </c>
      <c r="G27" s="16">
        <v>364</v>
      </c>
      <c r="H27" s="16">
        <v>749</v>
      </c>
      <c r="I27" s="16">
        <v>1176</v>
      </c>
      <c r="J27" s="27">
        <v>2487</v>
      </c>
      <c r="K27" s="170">
        <f t="shared" ref="K27:K35" si="2">SUM(B27:F27)</f>
        <v>198</v>
      </c>
      <c r="L27" s="171">
        <f t="shared" si="1"/>
        <v>2289</v>
      </c>
    </row>
    <row r="28" spans="1:24" ht="15" customHeight="1" x14ac:dyDescent="0.2">
      <c r="A28" s="26" t="s">
        <v>34</v>
      </c>
      <c r="B28" s="16">
        <v>0</v>
      </c>
      <c r="C28" s="16">
        <v>0</v>
      </c>
      <c r="D28" s="16">
        <v>8</v>
      </c>
      <c r="E28" s="16">
        <v>63</v>
      </c>
      <c r="F28" s="16">
        <v>244</v>
      </c>
      <c r="G28" s="16">
        <v>594</v>
      </c>
      <c r="H28" s="16">
        <v>1046</v>
      </c>
      <c r="I28" s="16">
        <v>2007</v>
      </c>
      <c r="J28" s="27">
        <v>3962</v>
      </c>
      <c r="K28" s="170">
        <f t="shared" si="2"/>
        <v>315</v>
      </c>
      <c r="L28" s="171">
        <f t="shared" si="1"/>
        <v>3647</v>
      </c>
    </row>
    <row r="29" spans="1:24" ht="15" customHeight="1" x14ac:dyDescent="0.2">
      <c r="A29" s="26" t="s">
        <v>48</v>
      </c>
      <c r="B29" s="16">
        <v>1</v>
      </c>
      <c r="C29" s="16">
        <v>3</v>
      </c>
      <c r="D29" s="16">
        <v>8</v>
      </c>
      <c r="E29" s="16">
        <v>19</v>
      </c>
      <c r="F29" s="16">
        <v>46</v>
      </c>
      <c r="G29" s="16">
        <v>59</v>
      </c>
      <c r="H29" s="16">
        <v>138</v>
      </c>
      <c r="I29" s="16">
        <v>135</v>
      </c>
      <c r="J29" s="27">
        <v>409</v>
      </c>
      <c r="K29" s="170">
        <f t="shared" si="2"/>
        <v>77</v>
      </c>
      <c r="L29" s="171">
        <f>SUM(G29:I29)</f>
        <v>332</v>
      </c>
    </row>
    <row r="30" spans="1:24" ht="15" customHeight="1" x14ac:dyDescent="0.2">
      <c r="A30" s="26" t="s">
        <v>128</v>
      </c>
      <c r="B30" s="16">
        <v>7</v>
      </c>
      <c r="C30" s="16">
        <v>30</v>
      </c>
      <c r="D30" s="16">
        <v>111</v>
      </c>
      <c r="E30" s="16">
        <v>262</v>
      </c>
      <c r="F30" s="16">
        <v>524</v>
      </c>
      <c r="G30" s="16">
        <v>847</v>
      </c>
      <c r="H30" s="16">
        <v>1186</v>
      </c>
      <c r="I30" s="16">
        <v>1135</v>
      </c>
      <c r="J30" s="27">
        <v>4102</v>
      </c>
      <c r="K30" s="170">
        <f t="shared" si="2"/>
        <v>934</v>
      </c>
      <c r="L30" s="171">
        <f>SUM(G30:I30)</f>
        <v>3168</v>
      </c>
    </row>
    <row r="31" spans="1:24" ht="15" customHeight="1" x14ac:dyDescent="0.2">
      <c r="A31" s="26" t="s">
        <v>37</v>
      </c>
      <c r="B31" s="16">
        <v>2</v>
      </c>
      <c r="C31" s="16">
        <v>21</v>
      </c>
      <c r="D31" s="16">
        <v>85</v>
      </c>
      <c r="E31" s="16">
        <v>214</v>
      </c>
      <c r="F31" s="16">
        <v>358</v>
      </c>
      <c r="G31" s="16">
        <v>559</v>
      </c>
      <c r="H31" s="16">
        <v>588</v>
      </c>
      <c r="I31" s="16">
        <v>571</v>
      </c>
      <c r="J31" s="27">
        <v>2398</v>
      </c>
      <c r="K31" s="170">
        <f t="shared" si="2"/>
        <v>680</v>
      </c>
      <c r="L31" s="171">
        <f t="shared" si="1"/>
        <v>1718</v>
      </c>
    </row>
    <row r="32" spans="1:24" ht="15" customHeight="1" x14ac:dyDescent="0.2">
      <c r="A32" s="26" t="s">
        <v>38</v>
      </c>
      <c r="B32" s="16">
        <v>0</v>
      </c>
      <c r="C32" s="16">
        <v>5</v>
      </c>
      <c r="D32" s="16">
        <v>17</v>
      </c>
      <c r="E32" s="16">
        <v>93</v>
      </c>
      <c r="F32" s="16">
        <v>214</v>
      </c>
      <c r="G32" s="16">
        <v>506</v>
      </c>
      <c r="H32" s="16">
        <v>551</v>
      </c>
      <c r="I32" s="16">
        <v>586</v>
      </c>
      <c r="J32" s="27">
        <v>1972</v>
      </c>
      <c r="K32" s="170">
        <f t="shared" si="2"/>
        <v>329</v>
      </c>
      <c r="L32" s="171">
        <f t="shared" si="1"/>
        <v>1643</v>
      </c>
    </row>
    <row r="33" spans="1:12" ht="15" customHeight="1" x14ac:dyDescent="0.2">
      <c r="A33" s="26" t="s">
        <v>41</v>
      </c>
      <c r="B33" s="16">
        <v>2</v>
      </c>
      <c r="C33" s="16">
        <v>10</v>
      </c>
      <c r="D33" s="16">
        <v>33</v>
      </c>
      <c r="E33" s="16">
        <v>82</v>
      </c>
      <c r="F33" s="16">
        <v>138</v>
      </c>
      <c r="G33" s="16">
        <v>293</v>
      </c>
      <c r="H33" s="16">
        <v>385</v>
      </c>
      <c r="I33" s="16">
        <v>533</v>
      </c>
      <c r="J33" s="27">
        <v>1476</v>
      </c>
      <c r="K33" s="170">
        <f t="shared" si="2"/>
        <v>265</v>
      </c>
      <c r="L33" s="171">
        <f t="shared" si="1"/>
        <v>1211</v>
      </c>
    </row>
    <row r="34" spans="1:12" ht="15" customHeight="1" x14ac:dyDescent="0.2">
      <c r="A34" s="26" t="s">
        <v>95</v>
      </c>
      <c r="B34" s="16">
        <v>1</v>
      </c>
      <c r="C34" s="16">
        <v>34</v>
      </c>
      <c r="D34" s="16">
        <v>96</v>
      </c>
      <c r="E34" s="16">
        <v>363</v>
      </c>
      <c r="F34" s="16">
        <v>855</v>
      </c>
      <c r="G34" s="16">
        <v>1180</v>
      </c>
      <c r="H34" s="16">
        <v>1324</v>
      </c>
      <c r="I34" s="16">
        <v>1294</v>
      </c>
      <c r="J34" s="27">
        <v>5147</v>
      </c>
      <c r="K34" s="170">
        <f t="shared" si="2"/>
        <v>1349</v>
      </c>
      <c r="L34" s="171">
        <f t="shared" si="1"/>
        <v>3798</v>
      </c>
    </row>
    <row r="35" spans="1:12" ht="15" customHeight="1" x14ac:dyDescent="0.2">
      <c r="A35" s="26" t="s">
        <v>33</v>
      </c>
      <c r="B35" s="16">
        <v>8</v>
      </c>
      <c r="C35" s="16">
        <v>44</v>
      </c>
      <c r="D35" s="16">
        <v>219</v>
      </c>
      <c r="E35" s="16">
        <v>777</v>
      </c>
      <c r="F35" s="16">
        <v>1327</v>
      </c>
      <c r="G35" s="16">
        <v>1923</v>
      </c>
      <c r="H35" s="16">
        <v>1935</v>
      </c>
      <c r="I35" s="16">
        <v>1844</v>
      </c>
      <c r="J35" s="27">
        <v>8077</v>
      </c>
      <c r="K35" s="170">
        <f t="shared" si="2"/>
        <v>2375</v>
      </c>
      <c r="L35" s="171">
        <f t="shared" si="1"/>
        <v>5702</v>
      </c>
    </row>
    <row r="36" spans="1:12" ht="15" customHeight="1" x14ac:dyDescent="0.2">
      <c r="A36" s="174" t="s">
        <v>56</v>
      </c>
      <c r="B36" s="139">
        <v>30</v>
      </c>
      <c r="C36" s="139">
        <v>218</v>
      </c>
      <c r="D36" s="139">
        <v>731</v>
      </c>
      <c r="E36" s="139">
        <v>2311</v>
      </c>
      <c r="F36" s="139">
        <v>4703</v>
      </c>
      <c r="G36" s="139">
        <v>7494</v>
      </c>
      <c r="H36" s="139">
        <v>9240</v>
      </c>
      <c r="I36" s="139">
        <v>10855</v>
      </c>
      <c r="J36" s="139">
        <v>35582</v>
      </c>
      <c r="K36" s="175">
        <f t="shared" ref="K36:L36" si="3">SUM(K24:K35)</f>
        <v>7993</v>
      </c>
      <c r="L36" s="176">
        <f t="shared" si="3"/>
        <v>27589</v>
      </c>
    </row>
    <row r="37" spans="1:12" ht="12.75" x14ac:dyDescent="0.2">
      <c r="A37" s="81" t="s">
        <v>131</v>
      </c>
      <c r="B37" s="32">
        <f t="shared" ref="B37:K37" si="4">B36/$J$36</f>
        <v>8.4312292732280369E-4</v>
      </c>
      <c r="C37" s="32">
        <f t="shared" si="4"/>
        <v>6.12669327187904E-3</v>
      </c>
      <c r="D37" s="32">
        <f t="shared" si="4"/>
        <v>2.0544095329098983E-2</v>
      </c>
      <c r="E37" s="32">
        <f t="shared" si="4"/>
        <v>6.4948569501433309E-2</v>
      </c>
      <c r="F37" s="32">
        <f t="shared" si="4"/>
        <v>0.1321735709066382</v>
      </c>
      <c r="G37" s="32">
        <f t="shared" si="4"/>
        <v>0.21061210724523635</v>
      </c>
      <c r="H37" s="32">
        <f t="shared" si="4"/>
        <v>0.2596818616154235</v>
      </c>
      <c r="I37" s="32">
        <f t="shared" si="4"/>
        <v>0.3050699792029678</v>
      </c>
      <c r="J37" s="32">
        <f t="shared" si="4"/>
        <v>1</v>
      </c>
      <c r="K37" s="172">
        <f t="shared" si="4"/>
        <v>0.22463605193637232</v>
      </c>
      <c r="L37" s="173">
        <f>L36/$J$36</f>
        <v>0.77536394806362763</v>
      </c>
    </row>
    <row r="38" spans="1:12" ht="15" customHeight="1" x14ac:dyDescent="0.2">
      <c r="A38" s="26"/>
      <c r="I38" s="27"/>
      <c r="K38" s="29"/>
    </row>
    <row r="39" spans="1:12" ht="15" customHeight="1" x14ac:dyDescent="0.25">
      <c r="A39" s="82" t="s">
        <v>213</v>
      </c>
      <c r="C39" s="30"/>
      <c r="D39" s="30"/>
    </row>
    <row r="40" spans="1:12" ht="20.100000000000001" customHeight="1" x14ac:dyDescent="0.2">
      <c r="A40" s="114" t="s">
        <v>46</v>
      </c>
      <c r="B40" s="113" t="s">
        <v>59</v>
      </c>
      <c r="C40" s="113" t="s">
        <v>60</v>
      </c>
      <c r="D40" s="113" t="s">
        <v>61</v>
      </c>
      <c r="E40" s="113" t="s">
        <v>56</v>
      </c>
    </row>
    <row r="41" spans="1:12" ht="15" customHeight="1" x14ac:dyDescent="0.2">
      <c r="A41" s="83" t="s">
        <v>126</v>
      </c>
      <c r="B41" s="16">
        <v>121</v>
      </c>
      <c r="C41" s="16">
        <v>978</v>
      </c>
      <c r="D41" s="16">
        <v>2</v>
      </c>
      <c r="E41" s="27">
        <v>1101</v>
      </c>
      <c r="F41" s="27"/>
      <c r="G41" s="27"/>
    </row>
    <row r="42" spans="1:12" ht="15" customHeight="1" x14ac:dyDescent="0.2">
      <c r="A42" s="83" t="s">
        <v>39</v>
      </c>
      <c r="B42" s="16">
        <v>78</v>
      </c>
      <c r="C42" s="16">
        <v>1341</v>
      </c>
      <c r="D42" s="16">
        <v>3</v>
      </c>
      <c r="E42" s="27">
        <v>1422</v>
      </c>
      <c r="F42" s="27"/>
      <c r="G42" s="27"/>
    </row>
    <row r="43" spans="1:12" ht="15" customHeight="1" x14ac:dyDescent="0.2">
      <c r="A43" s="83" t="s">
        <v>127</v>
      </c>
      <c r="B43" s="16">
        <v>477</v>
      </c>
      <c r="C43" s="16">
        <v>2542</v>
      </c>
      <c r="D43" s="16">
        <v>10</v>
      </c>
      <c r="E43" s="27">
        <v>3029</v>
      </c>
      <c r="F43" s="27"/>
      <c r="G43" s="27"/>
    </row>
    <row r="44" spans="1:12" ht="15" customHeight="1" x14ac:dyDescent="0.2">
      <c r="A44" s="83" t="s">
        <v>35</v>
      </c>
      <c r="B44" s="16">
        <v>75</v>
      </c>
      <c r="C44" s="16">
        <v>2398</v>
      </c>
      <c r="D44" s="16">
        <v>14</v>
      </c>
      <c r="E44" s="27">
        <v>2487</v>
      </c>
      <c r="F44" s="27"/>
      <c r="G44" s="27"/>
    </row>
    <row r="45" spans="1:12" ht="15" customHeight="1" x14ac:dyDescent="0.2">
      <c r="A45" s="26" t="s">
        <v>34</v>
      </c>
      <c r="B45" s="16">
        <v>126</v>
      </c>
      <c r="C45" s="16">
        <v>3806</v>
      </c>
      <c r="D45" s="16">
        <v>30</v>
      </c>
      <c r="E45" s="27">
        <v>3962</v>
      </c>
      <c r="F45" s="27"/>
      <c r="G45" s="27"/>
    </row>
    <row r="46" spans="1:12" ht="15" customHeight="1" x14ac:dyDescent="0.2">
      <c r="A46" s="84" t="s">
        <v>48</v>
      </c>
      <c r="B46" s="16">
        <v>48</v>
      </c>
      <c r="C46" s="16">
        <v>360</v>
      </c>
      <c r="D46" s="16">
        <v>1</v>
      </c>
      <c r="E46" s="27">
        <v>409</v>
      </c>
      <c r="F46" s="27"/>
      <c r="G46" s="27"/>
    </row>
    <row r="47" spans="1:12" ht="15" customHeight="1" x14ac:dyDescent="0.2">
      <c r="A47" s="83" t="s">
        <v>128</v>
      </c>
      <c r="B47" s="16">
        <v>165</v>
      </c>
      <c r="C47" s="16">
        <v>3916</v>
      </c>
      <c r="D47" s="16">
        <v>21</v>
      </c>
      <c r="E47" s="27">
        <v>4102</v>
      </c>
      <c r="F47" s="27"/>
      <c r="G47" s="27"/>
    </row>
    <row r="48" spans="1:12" ht="15" customHeight="1" x14ac:dyDescent="0.2">
      <c r="A48" s="83" t="s">
        <v>37</v>
      </c>
      <c r="B48" s="16">
        <v>545</v>
      </c>
      <c r="C48" s="16">
        <v>1845</v>
      </c>
      <c r="D48" s="16">
        <v>8</v>
      </c>
      <c r="E48" s="27">
        <v>2398</v>
      </c>
      <c r="F48" s="27"/>
      <c r="G48" s="27"/>
    </row>
    <row r="49" spans="1:12" ht="15" customHeight="1" x14ac:dyDescent="0.2">
      <c r="A49" s="83" t="s">
        <v>38</v>
      </c>
      <c r="B49" s="16">
        <v>105</v>
      </c>
      <c r="C49" s="16">
        <v>1860</v>
      </c>
      <c r="D49" s="16">
        <v>7</v>
      </c>
      <c r="E49" s="27">
        <v>1972</v>
      </c>
      <c r="F49" s="27"/>
      <c r="G49" s="27"/>
    </row>
    <row r="50" spans="1:12" ht="15" customHeight="1" x14ac:dyDescent="0.2">
      <c r="A50" s="83" t="s">
        <v>41</v>
      </c>
      <c r="B50" s="16">
        <v>45</v>
      </c>
      <c r="C50" s="16">
        <v>1413</v>
      </c>
      <c r="D50" s="16">
        <v>18</v>
      </c>
      <c r="E50" s="27">
        <v>1476</v>
      </c>
      <c r="F50" s="27"/>
      <c r="G50" s="27"/>
    </row>
    <row r="51" spans="1:12" ht="15" customHeight="1" x14ac:dyDescent="0.2">
      <c r="A51" s="83" t="s">
        <v>95</v>
      </c>
      <c r="B51" s="16">
        <v>667</v>
      </c>
      <c r="C51" s="16">
        <v>4464</v>
      </c>
      <c r="D51" s="16">
        <v>16</v>
      </c>
      <c r="E51" s="27">
        <v>5147</v>
      </c>
      <c r="F51" s="27"/>
      <c r="G51" s="27"/>
    </row>
    <row r="52" spans="1:12" ht="15" customHeight="1" x14ac:dyDescent="0.2">
      <c r="A52" s="83" t="s">
        <v>33</v>
      </c>
      <c r="B52" s="16">
        <v>2634</v>
      </c>
      <c r="C52" s="16">
        <v>5413</v>
      </c>
      <c r="D52" s="16">
        <v>30</v>
      </c>
      <c r="E52" s="27">
        <v>8077</v>
      </c>
      <c r="F52" s="27"/>
      <c r="G52" s="27"/>
    </row>
    <row r="53" spans="1:12" ht="15" customHeight="1" x14ac:dyDescent="0.2">
      <c r="A53" s="130" t="s">
        <v>56</v>
      </c>
      <c r="B53" s="139">
        <f>SUM(B41:B52)</f>
        <v>5086</v>
      </c>
      <c r="C53" s="139">
        <f>SUM(C41:C52)</f>
        <v>30336</v>
      </c>
      <c r="D53" s="139">
        <f>SUM(D41:D52)</f>
        <v>160</v>
      </c>
      <c r="E53" s="139">
        <f>SUM(B53:D53)</f>
        <v>35582</v>
      </c>
      <c r="F53" s="31"/>
      <c r="G53" s="31"/>
    </row>
    <row r="54" spans="1:12" ht="12.75" x14ac:dyDescent="0.2">
      <c r="A54" s="81" t="s">
        <v>131</v>
      </c>
      <c r="B54" s="33">
        <f>B53/SUM($B$53:$C$53)</f>
        <v>0.14358308395912145</v>
      </c>
      <c r="C54" s="33">
        <f>C53/SUM($B$53:$C$53)</f>
        <v>0.85641691604087855</v>
      </c>
      <c r="D54" s="33" t="s">
        <v>45</v>
      </c>
      <c r="E54" s="33" t="s">
        <v>45</v>
      </c>
      <c r="G54" s="38"/>
    </row>
    <row r="55" spans="1:12" ht="15" customHeight="1" x14ac:dyDescent="0.2">
      <c r="A55" s="26"/>
      <c r="B55" s="86"/>
      <c r="C55" s="86"/>
      <c r="D55" s="87"/>
      <c r="E55" s="86"/>
      <c r="F55" s="86"/>
      <c r="G55" s="86"/>
      <c r="H55" s="86"/>
    </row>
    <row r="56" spans="1:12" ht="15" customHeight="1" x14ac:dyDescent="0.25">
      <c r="A56" s="82" t="s">
        <v>214</v>
      </c>
      <c r="C56" s="88"/>
      <c r="D56" s="88"/>
      <c r="E56" s="88"/>
      <c r="F56" s="88"/>
      <c r="G56" s="88"/>
      <c r="H56" s="88"/>
    </row>
    <row r="57" spans="1:12" ht="47.85" customHeight="1" x14ac:dyDescent="0.2">
      <c r="A57" s="114" t="s">
        <v>46</v>
      </c>
      <c r="B57" s="113" t="s">
        <v>62</v>
      </c>
      <c r="C57" s="113" t="s">
        <v>63</v>
      </c>
      <c r="D57" s="113" t="s">
        <v>64</v>
      </c>
      <c r="E57" s="218" t="s">
        <v>48</v>
      </c>
      <c r="F57" s="219" t="s">
        <v>65</v>
      </c>
      <c r="G57" s="220" t="s">
        <v>66</v>
      </c>
      <c r="H57" s="113" t="s">
        <v>61</v>
      </c>
      <c r="I57" s="113" t="s">
        <v>56</v>
      </c>
      <c r="L57" s="3"/>
    </row>
    <row r="58" spans="1:12" ht="15" customHeight="1" x14ac:dyDescent="0.2">
      <c r="A58" s="83" t="s">
        <v>126</v>
      </c>
      <c r="B58" s="16">
        <v>31</v>
      </c>
      <c r="C58" s="16">
        <v>140</v>
      </c>
      <c r="D58" s="16">
        <v>179</v>
      </c>
      <c r="E58" s="125">
        <v>25</v>
      </c>
      <c r="F58" s="131">
        <f>SUM(ProvenOffences_Ethnicity[[#This Row],[Asian]:[Other]])</f>
        <v>375</v>
      </c>
      <c r="G58" s="126">
        <v>711</v>
      </c>
      <c r="H58" s="16">
        <v>15</v>
      </c>
      <c r="I58" s="132">
        <v>1101</v>
      </c>
      <c r="J58" s="20"/>
      <c r="K58" s="16"/>
      <c r="L58" s="3"/>
    </row>
    <row r="59" spans="1:12" ht="15" customHeight="1" x14ac:dyDescent="0.2">
      <c r="A59" s="83" t="s">
        <v>39</v>
      </c>
      <c r="B59" s="16">
        <v>34</v>
      </c>
      <c r="C59" s="16">
        <v>49</v>
      </c>
      <c r="D59" s="16">
        <v>81</v>
      </c>
      <c r="E59" s="125">
        <v>14</v>
      </c>
      <c r="F59" s="131">
        <f>SUM(ProvenOffences_Ethnicity[[#This Row],[Asian]:[Other]])</f>
        <v>178</v>
      </c>
      <c r="G59" s="126">
        <v>1228</v>
      </c>
      <c r="H59" s="16">
        <v>16</v>
      </c>
      <c r="I59" s="132">
        <v>1422</v>
      </c>
      <c r="J59" s="20"/>
      <c r="K59" s="16"/>
      <c r="L59" s="3"/>
    </row>
    <row r="60" spans="1:12" ht="15" customHeight="1" x14ac:dyDescent="0.2">
      <c r="A60" s="83" t="s">
        <v>127</v>
      </c>
      <c r="B60" s="16">
        <v>94</v>
      </c>
      <c r="C60" s="16">
        <v>159</v>
      </c>
      <c r="D60" s="16">
        <v>261</v>
      </c>
      <c r="E60" s="125">
        <v>39</v>
      </c>
      <c r="F60" s="131">
        <f>SUM(ProvenOffences_Ethnicity[[#This Row],[Asian]:[Other]])</f>
        <v>553</v>
      </c>
      <c r="G60" s="126">
        <v>2447</v>
      </c>
      <c r="H60" s="16">
        <v>29</v>
      </c>
      <c r="I60" s="132">
        <v>3029</v>
      </c>
      <c r="J60" s="20"/>
      <c r="K60" s="16"/>
      <c r="L60" s="3"/>
    </row>
    <row r="61" spans="1:12" ht="15" customHeight="1" x14ac:dyDescent="0.2">
      <c r="A61" s="83" t="s">
        <v>35</v>
      </c>
      <c r="B61" s="16">
        <v>162</v>
      </c>
      <c r="C61" s="16">
        <v>421</v>
      </c>
      <c r="D61" s="16">
        <v>359</v>
      </c>
      <c r="E61" s="125">
        <v>69</v>
      </c>
      <c r="F61" s="131">
        <f>SUM(ProvenOffences_Ethnicity[[#This Row],[Asian]:[Other]])</f>
        <v>1011</v>
      </c>
      <c r="G61" s="126">
        <v>1456</v>
      </c>
      <c r="H61" s="16">
        <v>20</v>
      </c>
      <c r="I61" s="132">
        <v>2487</v>
      </c>
      <c r="J61" s="20"/>
      <c r="K61" s="16"/>
      <c r="L61" s="3"/>
    </row>
    <row r="62" spans="1:12" ht="15" customHeight="1" x14ac:dyDescent="0.2">
      <c r="A62" s="26" t="s">
        <v>34</v>
      </c>
      <c r="B62" s="16">
        <v>305</v>
      </c>
      <c r="C62" s="16">
        <v>232</v>
      </c>
      <c r="D62" s="16">
        <v>268</v>
      </c>
      <c r="E62" s="125">
        <v>109</v>
      </c>
      <c r="F62" s="131">
        <f>SUM(ProvenOffences_Ethnicity[[#This Row],[Asian]:[Other]])</f>
        <v>914</v>
      </c>
      <c r="G62" s="126">
        <v>2773</v>
      </c>
      <c r="H62" s="16">
        <v>275</v>
      </c>
      <c r="I62" s="132">
        <v>3962</v>
      </c>
      <c r="J62" s="20"/>
      <c r="K62" s="16"/>
      <c r="L62" s="3"/>
    </row>
    <row r="63" spans="1:12" ht="15" customHeight="1" x14ac:dyDescent="0.2">
      <c r="A63" s="84" t="s">
        <v>48</v>
      </c>
      <c r="B63" s="16">
        <v>27</v>
      </c>
      <c r="C63" s="16">
        <v>55</v>
      </c>
      <c r="D63" s="16">
        <v>38</v>
      </c>
      <c r="E63" s="125">
        <v>17</v>
      </c>
      <c r="F63" s="131">
        <f>SUM(ProvenOffences_Ethnicity[[#This Row],[Asian]:[Other]])</f>
        <v>137</v>
      </c>
      <c r="G63" s="126">
        <v>266</v>
      </c>
      <c r="H63" s="16">
        <v>6</v>
      </c>
      <c r="I63" s="132">
        <v>409</v>
      </c>
      <c r="J63" s="20"/>
      <c r="K63" s="16"/>
      <c r="L63" s="3"/>
    </row>
    <row r="64" spans="1:12" ht="15" customHeight="1" x14ac:dyDescent="0.2">
      <c r="A64" s="83" t="s">
        <v>128</v>
      </c>
      <c r="B64" s="16">
        <v>363</v>
      </c>
      <c r="C64" s="16">
        <v>836</v>
      </c>
      <c r="D64" s="16">
        <v>640</v>
      </c>
      <c r="E64" s="125">
        <v>157</v>
      </c>
      <c r="F64" s="131">
        <f>SUM(ProvenOffences_Ethnicity[[#This Row],[Asian]:[Other]])</f>
        <v>1996</v>
      </c>
      <c r="G64" s="126">
        <v>2062</v>
      </c>
      <c r="H64" s="16">
        <v>44</v>
      </c>
      <c r="I64" s="132">
        <v>4102</v>
      </c>
      <c r="J64" s="20"/>
      <c r="K64" s="16"/>
      <c r="L64" s="3"/>
    </row>
    <row r="65" spans="1:12" ht="15" customHeight="1" x14ac:dyDescent="0.2">
      <c r="A65" s="83" t="s">
        <v>37</v>
      </c>
      <c r="B65" s="16">
        <v>62</v>
      </c>
      <c r="C65" s="16">
        <v>168</v>
      </c>
      <c r="D65" s="16">
        <v>254</v>
      </c>
      <c r="E65" s="125">
        <v>45</v>
      </c>
      <c r="F65" s="131">
        <f>SUM(ProvenOffences_Ethnicity[[#This Row],[Asian]:[Other]])</f>
        <v>529</v>
      </c>
      <c r="G65" s="126">
        <v>1852</v>
      </c>
      <c r="H65" s="16">
        <v>17</v>
      </c>
      <c r="I65" s="132">
        <v>2398</v>
      </c>
      <c r="J65" s="20"/>
      <c r="K65" s="16"/>
      <c r="L65" s="3"/>
    </row>
    <row r="66" spans="1:12" ht="15" customHeight="1" x14ac:dyDescent="0.2">
      <c r="A66" s="83" t="s">
        <v>38</v>
      </c>
      <c r="B66" s="16">
        <v>143</v>
      </c>
      <c r="C66" s="16">
        <v>628</v>
      </c>
      <c r="D66" s="16">
        <v>333</v>
      </c>
      <c r="E66" s="125">
        <v>99</v>
      </c>
      <c r="F66" s="131">
        <f>SUM(ProvenOffences_Ethnicity[[#This Row],[Asian]:[Other]])</f>
        <v>1203</v>
      </c>
      <c r="G66" s="126">
        <v>738</v>
      </c>
      <c r="H66" s="16">
        <v>31</v>
      </c>
      <c r="I66" s="132">
        <v>1972</v>
      </c>
      <c r="J66" s="20"/>
      <c r="K66" s="16"/>
      <c r="L66" s="3"/>
    </row>
    <row r="67" spans="1:12" ht="15" customHeight="1" x14ac:dyDescent="0.2">
      <c r="A67" s="83" t="s">
        <v>41</v>
      </c>
      <c r="B67" s="16">
        <v>67</v>
      </c>
      <c r="C67" s="16">
        <v>71</v>
      </c>
      <c r="D67" s="16">
        <v>105</v>
      </c>
      <c r="E67" s="125">
        <v>8</v>
      </c>
      <c r="F67" s="131">
        <f>SUM(ProvenOffences_Ethnicity[[#This Row],[Asian]:[Other]])</f>
        <v>251</v>
      </c>
      <c r="G67" s="126">
        <v>1193</v>
      </c>
      <c r="H67" s="16">
        <v>32</v>
      </c>
      <c r="I67" s="132">
        <v>1476</v>
      </c>
      <c r="J67" s="20"/>
      <c r="K67" s="16"/>
      <c r="L67" s="3"/>
    </row>
    <row r="68" spans="1:12" ht="15" customHeight="1" x14ac:dyDescent="0.2">
      <c r="A68" s="83" t="s">
        <v>95</v>
      </c>
      <c r="B68" s="16">
        <v>86</v>
      </c>
      <c r="C68" s="16">
        <v>359</v>
      </c>
      <c r="D68" s="16">
        <v>431</v>
      </c>
      <c r="E68" s="125">
        <v>57</v>
      </c>
      <c r="F68" s="131">
        <f>SUM(ProvenOffences_Ethnicity[[#This Row],[Asian]:[Other]])</f>
        <v>933</v>
      </c>
      <c r="G68" s="126">
        <v>4161</v>
      </c>
      <c r="H68" s="16">
        <v>53</v>
      </c>
      <c r="I68" s="132">
        <v>5147</v>
      </c>
      <c r="J68" s="20"/>
      <c r="K68" s="16"/>
      <c r="L68" s="3"/>
    </row>
    <row r="69" spans="1:12" ht="15" customHeight="1" x14ac:dyDescent="0.2">
      <c r="A69" s="83" t="s">
        <v>33</v>
      </c>
      <c r="B69" s="16">
        <v>217</v>
      </c>
      <c r="C69" s="133">
        <v>665</v>
      </c>
      <c r="D69" s="133">
        <v>928</v>
      </c>
      <c r="E69" s="134">
        <v>137</v>
      </c>
      <c r="F69" s="131">
        <f>SUM(ProvenOffences_Ethnicity[[#This Row],[Asian]:[Other]])</f>
        <v>1947</v>
      </c>
      <c r="G69" s="126">
        <v>6055</v>
      </c>
      <c r="H69" s="16">
        <v>75</v>
      </c>
      <c r="I69" s="132">
        <v>8077</v>
      </c>
      <c r="J69" s="20"/>
      <c r="K69" s="16"/>
      <c r="L69" s="3"/>
    </row>
    <row r="70" spans="1:12" ht="15" customHeight="1" x14ac:dyDescent="0.2">
      <c r="A70" s="130" t="s">
        <v>56</v>
      </c>
      <c r="B70" s="135">
        <v>1591</v>
      </c>
      <c r="C70" s="135">
        <v>3783</v>
      </c>
      <c r="D70" s="135">
        <v>3877</v>
      </c>
      <c r="E70" s="136">
        <v>776</v>
      </c>
      <c r="F70" s="137">
        <f t="shared" ref="F70" si="5">SUM(F58:F69)</f>
        <v>10027</v>
      </c>
      <c r="G70" s="138">
        <v>24942</v>
      </c>
      <c r="H70" s="135">
        <v>613</v>
      </c>
      <c r="I70" s="135">
        <v>35582</v>
      </c>
      <c r="L70" s="3"/>
    </row>
    <row r="71" spans="1:12" ht="12.75" x14ac:dyDescent="0.2">
      <c r="A71" s="81" t="s">
        <v>131</v>
      </c>
      <c r="B71" s="33">
        <f>B70/SUM($F$70:$G$70)</f>
        <v>4.5497440590237068E-2</v>
      </c>
      <c r="C71" s="33">
        <f>C70/SUM($F$70:$G$70)</f>
        <v>0.10818153221424691</v>
      </c>
      <c r="D71" s="33">
        <f>D70/SUM($F$70:$G$70)</f>
        <v>0.11086962738425463</v>
      </c>
      <c r="E71" s="127">
        <f t="shared" ref="E71:G71" si="6">E70/SUM($F$70:$G$70)</f>
        <v>2.2191083531127569E-2</v>
      </c>
      <c r="F71" s="128">
        <f t="shared" si="6"/>
        <v>0.28673968371986619</v>
      </c>
      <c r="G71" s="129">
        <f t="shared" si="6"/>
        <v>0.71326031628013387</v>
      </c>
      <c r="H71" s="33" t="s">
        <v>45</v>
      </c>
      <c r="I71" s="33" t="s">
        <v>45</v>
      </c>
      <c r="L71" s="3"/>
    </row>
    <row r="72" spans="1:12" ht="15" customHeight="1" x14ac:dyDescent="0.2">
      <c r="A72" s="85"/>
      <c r="B72" s="18"/>
      <c r="C72" s="18"/>
      <c r="D72" s="18"/>
      <c r="E72" s="18"/>
      <c r="F72" s="18"/>
      <c r="G72" s="18"/>
      <c r="H72" s="18"/>
      <c r="I72" s="18"/>
    </row>
    <row r="73" spans="1:12" ht="15" customHeight="1" x14ac:dyDescent="0.2">
      <c r="A73" s="89"/>
      <c r="B73" s="18"/>
      <c r="C73" s="18"/>
      <c r="D73" s="18"/>
      <c r="E73" s="18"/>
      <c r="F73" s="18"/>
      <c r="G73" s="18"/>
      <c r="H73" s="18"/>
      <c r="I73" s="18"/>
    </row>
    <row r="74" spans="1:12" ht="15" customHeight="1" x14ac:dyDescent="0.2">
      <c r="A74" s="85"/>
      <c r="B74" s="18"/>
      <c r="C74" s="18"/>
      <c r="D74" s="18"/>
      <c r="E74" s="18"/>
      <c r="F74" s="18"/>
      <c r="G74" s="18"/>
      <c r="H74" s="18"/>
      <c r="I74" s="18"/>
    </row>
    <row r="75" spans="1:12" ht="15" customHeight="1" x14ac:dyDescent="0.2">
      <c r="A75" s="8"/>
    </row>
    <row r="76" spans="1:12" ht="15" customHeight="1" x14ac:dyDescent="0.2">
      <c r="A76" s="25"/>
      <c r="H76" s="115"/>
      <c r="I76" s="115"/>
    </row>
    <row r="77" spans="1:12" ht="15" customHeight="1" x14ac:dyDescent="0.2">
      <c r="A77" s="12"/>
    </row>
  </sheetData>
  <pageMargins left="0.7" right="0.7" top="0.75" bottom="0.75" header="0.3" footer="0.3"/>
  <pageSetup paperSize="9" orientation="portrait" horizontalDpi="90" verticalDpi="90" r:id="rId1"/>
  <ignoredErrors>
    <ignoredError sqref="K24:L35 K36:L36 K37" formulaRange="1"/>
  </ignoredErrors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7" sqref="K7:K18"/>
    </sheetView>
  </sheetViews>
  <sheetFormatPr defaultColWidth="9.33203125" defaultRowHeight="12.75" x14ac:dyDescent="0.2"/>
  <cols>
    <col min="1" max="1" width="24.88671875" style="8" customWidth="1"/>
    <col min="2" max="11" width="9.33203125" style="28"/>
    <col min="12" max="16384" width="9.33203125" style="8"/>
  </cols>
  <sheetData>
    <row r="1" spans="1:11" ht="15" customHeight="1" x14ac:dyDescent="0.2">
      <c r="A1" s="90" t="s">
        <v>232</v>
      </c>
    </row>
    <row r="2" spans="1:11" ht="15" customHeight="1" x14ac:dyDescent="0.2">
      <c r="A2" s="221" t="s">
        <v>222</v>
      </c>
    </row>
    <row r="3" spans="1:11" ht="15" customHeight="1" x14ac:dyDescent="0.2">
      <c r="A3" s="222" t="s">
        <v>193</v>
      </c>
    </row>
    <row r="4" spans="1:11" ht="15" customHeight="1" x14ac:dyDescent="0.2">
      <c r="A4" s="221" t="s">
        <v>194</v>
      </c>
    </row>
    <row r="5" spans="1:11" ht="15" customHeight="1" x14ac:dyDescent="0.2">
      <c r="A5" s="90" t="s">
        <v>233</v>
      </c>
    </row>
    <row r="6" spans="1:11" ht="30" customHeight="1" x14ac:dyDescent="0.2">
      <c r="A6" s="79" t="s">
        <v>46</v>
      </c>
      <c r="B6" s="40" t="s">
        <v>61</v>
      </c>
      <c r="C6" s="40" t="s">
        <v>67</v>
      </c>
      <c r="D6" s="40" t="s">
        <v>68</v>
      </c>
      <c r="E6" s="40" t="s">
        <v>69</v>
      </c>
      <c r="F6" s="40" t="s">
        <v>70</v>
      </c>
      <c r="G6" s="40" t="s">
        <v>71</v>
      </c>
      <c r="H6" s="40" t="s">
        <v>72</v>
      </c>
      <c r="I6" s="40" t="s">
        <v>73</v>
      </c>
      <c r="J6" s="146" t="s">
        <v>74</v>
      </c>
      <c r="K6" s="151" t="s">
        <v>56</v>
      </c>
    </row>
    <row r="7" spans="1:11" ht="15" customHeight="1" x14ac:dyDescent="0.2">
      <c r="A7" s="50" t="s">
        <v>126</v>
      </c>
      <c r="B7" s="16">
        <v>0</v>
      </c>
      <c r="C7" s="16">
        <v>140</v>
      </c>
      <c r="D7" s="16">
        <v>15</v>
      </c>
      <c r="E7" s="16">
        <v>30</v>
      </c>
      <c r="F7" s="16">
        <v>887</v>
      </c>
      <c r="G7" s="16">
        <v>0</v>
      </c>
      <c r="H7" s="16">
        <v>29</v>
      </c>
      <c r="I7" s="16">
        <v>0</v>
      </c>
      <c r="J7" s="125">
        <v>0</v>
      </c>
      <c r="K7" s="159">
        <v>1101</v>
      </c>
    </row>
    <row r="8" spans="1:11" ht="15" customHeight="1" x14ac:dyDescent="0.2">
      <c r="A8" s="50" t="s">
        <v>39</v>
      </c>
      <c r="B8" s="16">
        <v>0</v>
      </c>
      <c r="C8" s="16">
        <v>0</v>
      </c>
      <c r="D8" s="16">
        <v>0</v>
      </c>
      <c r="E8" s="16">
        <v>708</v>
      </c>
      <c r="F8" s="16">
        <v>0</v>
      </c>
      <c r="G8" s="16">
        <v>0</v>
      </c>
      <c r="H8" s="16">
        <v>682</v>
      </c>
      <c r="I8" s="16">
        <v>32</v>
      </c>
      <c r="J8" s="125">
        <v>0</v>
      </c>
      <c r="K8" s="159">
        <v>1422</v>
      </c>
    </row>
    <row r="9" spans="1:11" ht="15" customHeight="1" x14ac:dyDescent="0.2">
      <c r="A9" s="50" t="s">
        <v>127</v>
      </c>
      <c r="B9" s="16">
        <v>0</v>
      </c>
      <c r="C9" s="16">
        <v>0</v>
      </c>
      <c r="D9" s="16">
        <v>2509</v>
      </c>
      <c r="E9" s="16">
        <v>10</v>
      </c>
      <c r="F9" s="16">
        <v>54</v>
      </c>
      <c r="G9" s="16">
        <v>428</v>
      </c>
      <c r="H9" s="16">
        <v>28</v>
      </c>
      <c r="I9" s="16">
        <v>0</v>
      </c>
      <c r="J9" s="125">
        <v>0</v>
      </c>
      <c r="K9" s="159">
        <v>3029</v>
      </c>
    </row>
    <row r="10" spans="1:11" ht="15" customHeight="1" x14ac:dyDescent="0.2">
      <c r="A10" s="50" t="s">
        <v>35</v>
      </c>
      <c r="B10" s="16">
        <v>0</v>
      </c>
      <c r="C10" s="16">
        <v>0</v>
      </c>
      <c r="D10" s="16">
        <v>1499</v>
      </c>
      <c r="E10" s="16">
        <v>504</v>
      </c>
      <c r="F10" s="16">
        <v>16</v>
      </c>
      <c r="G10" s="16">
        <v>8</v>
      </c>
      <c r="H10" s="16">
        <v>460</v>
      </c>
      <c r="I10" s="16">
        <v>0</v>
      </c>
      <c r="J10" s="125">
        <v>0</v>
      </c>
      <c r="K10" s="159">
        <v>2487</v>
      </c>
    </row>
    <row r="11" spans="1:11" ht="15" customHeight="1" x14ac:dyDescent="0.2">
      <c r="A11" s="50" t="s">
        <v>34</v>
      </c>
      <c r="B11" s="16">
        <v>0</v>
      </c>
      <c r="C11" s="16">
        <v>0</v>
      </c>
      <c r="D11" s="16">
        <v>2368</v>
      </c>
      <c r="E11" s="16">
        <v>1123</v>
      </c>
      <c r="F11" s="16">
        <v>0</v>
      </c>
      <c r="G11" s="16">
        <v>471</v>
      </c>
      <c r="H11" s="16">
        <v>0</v>
      </c>
      <c r="I11" s="16">
        <v>0</v>
      </c>
      <c r="J11" s="125">
        <v>0</v>
      </c>
      <c r="K11" s="159">
        <v>3962</v>
      </c>
    </row>
    <row r="12" spans="1:11" ht="15" customHeight="1" x14ac:dyDescent="0.2">
      <c r="A12" s="50" t="s">
        <v>48</v>
      </c>
      <c r="B12" s="16">
        <v>4</v>
      </c>
      <c r="C12" s="16">
        <v>52</v>
      </c>
      <c r="D12" s="16">
        <v>58</v>
      </c>
      <c r="E12" s="16">
        <v>229</v>
      </c>
      <c r="F12" s="16">
        <v>21</v>
      </c>
      <c r="G12" s="16">
        <v>37</v>
      </c>
      <c r="H12" s="16">
        <v>0</v>
      </c>
      <c r="I12" s="16">
        <v>8</v>
      </c>
      <c r="J12" s="125">
        <v>0</v>
      </c>
      <c r="K12" s="159">
        <v>409</v>
      </c>
    </row>
    <row r="13" spans="1:11" ht="15" customHeight="1" x14ac:dyDescent="0.2">
      <c r="A13" s="50" t="s">
        <v>128</v>
      </c>
      <c r="B13" s="16">
        <v>0</v>
      </c>
      <c r="C13" s="16">
        <v>0</v>
      </c>
      <c r="D13" s="16">
        <v>21</v>
      </c>
      <c r="E13" s="16">
        <v>3883</v>
      </c>
      <c r="F13" s="16">
        <v>0</v>
      </c>
      <c r="G13" s="16">
        <v>180</v>
      </c>
      <c r="H13" s="16">
        <v>0</v>
      </c>
      <c r="I13" s="16">
        <v>18</v>
      </c>
      <c r="J13" s="125">
        <v>0</v>
      </c>
      <c r="K13" s="159">
        <v>4102</v>
      </c>
    </row>
    <row r="14" spans="1:11" ht="15" customHeight="1" x14ac:dyDescent="0.2">
      <c r="A14" s="50" t="s">
        <v>37</v>
      </c>
      <c r="B14" s="16">
        <v>0</v>
      </c>
      <c r="C14" s="16">
        <v>135</v>
      </c>
      <c r="D14" s="16">
        <v>1104</v>
      </c>
      <c r="E14" s="16">
        <v>906</v>
      </c>
      <c r="F14" s="16">
        <v>0</v>
      </c>
      <c r="G14" s="16">
        <v>240</v>
      </c>
      <c r="H14" s="16">
        <v>13</v>
      </c>
      <c r="I14" s="16">
        <v>0</v>
      </c>
      <c r="J14" s="125">
        <v>0</v>
      </c>
      <c r="K14" s="159">
        <v>2398</v>
      </c>
    </row>
    <row r="15" spans="1:11" ht="15" customHeight="1" x14ac:dyDescent="0.2">
      <c r="A15" s="50" t="s">
        <v>38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1972</v>
      </c>
      <c r="I15" s="16">
        <v>0</v>
      </c>
      <c r="J15" s="125">
        <v>0</v>
      </c>
      <c r="K15" s="159">
        <v>1972</v>
      </c>
    </row>
    <row r="16" spans="1:11" ht="15" customHeight="1" x14ac:dyDescent="0.2">
      <c r="A16" s="50" t="s">
        <v>41</v>
      </c>
      <c r="B16" s="16">
        <v>0</v>
      </c>
      <c r="C16" s="16">
        <v>0</v>
      </c>
      <c r="D16" s="16">
        <v>127</v>
      </c>
      <c r="E16" s="16">
        <v>0</v>
      </c>
      <c r="F16" s="16">
        <v>198</v>
      </c>
      <c r="G16" s="16">
        <v>969</v>
      </c>
      <c r="H16" s="16">
        <v>0</v>
      </c>
      <c r="I16" s="16">
        <v>6</v>
      </c>
      <c r="J16" s="125">
        <v>176</v>
      </c>
      <c r="K16" s="159">
        <v>1476</v>
      </c>
    </row>
    <row r="17" spans="1:13" ht="15" customHeight="1" x14ac:dyDescent="0.2">
      <c r="A17" s="50" t="s">
        <v>95</v>
      </c>
      <c r="B17" s="16">
        <v>0</v>
      </c>
      <c r="C17" s="16">
        <v>0</v>
      </c>
      <c r="D17" s="16">
        <v>5</v>
      </c>
      <c r="E17" s="16">
        <v>4991</v>
      </c>
      <c r="F17" s="16">
        <v>71</v>
      </c>
      <c r="G17" s="16">
        <v>80</v>
      </c>
      <c r="H17" s="16">
        <v>0</v>
      </c>
      <c r="I17" s="16">
        <v>0</v>
      </c>
      <c r="J17" s="125">
        <v>0</v>
      </c>
      <c r="K17" s="159">
        <v>5147</v>
      </c>
    </row>
    <row r="18" spans="1:13" ht="15" customHeight="1" x14ac:dyDescent="0.2">
      <c r="A18" s="50" t="s">
        <v>33</v>
      </c>
      <c r="B18" s="16">
        <v>0</v>
      </c>
      <c r="C18" s="16">
        <v>0</v>
      </c>
      <c r="D18" s="16">
        <v>15</v>
      </c>
      <c r="E18" s="16">
        <v>6967</v>
      </c>
      <c r="F18" s="16">
        <v>88</v>
      </c>
      <c r="G18" s="16">
        <v>248</v>
      </c>
      <c r="H18" s="16">
        <v>285</v>
      </c>
      <c r="I18" s="16">
        <v>405</v>
      </c>
      <c r="J18" s="125">
        <v>69</v>
      </c>
      <c r="K18" s="159">
        <v>8077</v>
      </c>
    </row>
    <row r="19" spans="1:13" ht="15" customHeight="1" x14ac:dyDescent="0.2">
      <c r="A19" s="223" t="s">
        <v>43</v>
      </c>
      <c r="B19" s="160">
        <v>4</v>
      </c>
      <c r="C19" s="160">
        <v>327</v>
      </c>
      <c r="D19" s="160">
        <v>7721</v>
      </c>
      <c r="E19" s="160">
        <v>19351</v>
      </c>
      <c r="F19" s="160">
        <v>1335</v>
      </c>
      <c r="G19" s="160">
        <v>2661</v>
      </c>
      <c r="H19" s="160">
        <v>3469</v>
      </c>
      <c r="I19" s="160">
        <v>469</v>
      </c>
      <c r="J19" s="161">
        <v>245</v>
      </c>
      <c r="K19" s="162">
        <v>35582</v>
      </c>
      <c r="M19" s="224"/>
    </row>
    <row r="20" spans="1:13" ht="15" customHeight="1" x14ac:dyDescent="0.2">
      <c r="J20" s="37"/>
    </row>
    <row r="21" spans="1:13" ht="15" customHeight="1" x14ac:dyDescent="0.2">
      <c r="A21" s="90" t="s">
        <v>234</v>
      </c>
      <c r="J21" s="38"/>
    </row>
    <row r="22" spans="1:13" ht="31.5" customHeight="1" x14ac:dyDescent="0.2">
      <c r="A22" s="79" t="s">
        <v>46</v>
      </c>
      <c r="B22" s="40" t="s">
        <v>61</v>
      </c>
      <c r="C22" s="40" t="s">
        <v>67</v>
      </c>
      <c r="D22" s="40" t="s">
        <v>68</v>
      </c>
      <c r="E22" s="40" t="s">
        <v>69</v>
      </c>
      <c r="F22" s="40" t="s">
        <v>70</v>
      </c>
      <c r="G22" s="40" t="s">
        <v>71</v>
      </c>
      <c r="H22" s="40" t="s">
        <v>72</v>
      </c>
      <c r="I22" s="40" t="s">
        <v>73</v>
      </c>
      <c r="J22" s="146" t="s">
        <v>74</v>
      </c>
      <c r="K22" s="151" t="s">
        <v>56</v>
      </c>
    </row>
    <row r="23" spans="1:13" ht="15" customHeight="1" x14ac:dyDescent="0.2">
      <c r="A23" s="50" t="s">
        <v>126</v>
      </c>
      <c r="B23" s="39">
        <f t="shared" ref="B23:J23" si="0">IFERROR(B7/$K7,"..")</f>
        <v>0</v>
      </c>
      <c r="C23" s="31">
        <f t="shared" si="0"/>
        <v>0.12715712988192551</v>
      </c>
      <c r="D23" s="31">
        <f t="shared" si="0"/>
        <v>1.3623978201634877E-2</v>
      </c>
      <c r="E23" s="31">
        <f t="shared" si="0"/>
        <v>2.7247956403269755E-2</v>
      </c>
      <c r="F23" s="31">
        <f t="shared" si="0"/>
        <v>0.80563124432334243</v>
      </c>
      <c r="G23" s="31">
        <f t="shared" si="0"/>
        <v>0</v>
      </c>
      <c r="H23" s="31">
        <f t="shared" si="0"/>
        <v>2.633969118982743E-2</v>
      </c>
      <c r="I23" s="31">
        <f t="shared" si="0"/>
        <v>0</v>
      </c>
      <c r="J23" s="164">
        <f t="shared" si="0"/>
        <v>0</v>
      </c>
      <c r="K23" s="165">
        <f t="shared" ref="K23:K34" si="1">K7/$K7</f>
        <v>1</v>
      </c>
    </row>
    <row r="24" spans="1:13" ht="15" customHeight="1" x14ac:dyDescent="0.2">
      <c r="A24" s="50" t="s">
        <v>39</v>
      </c>
      <c r="B24" s="16">
        <f t="shared" ref="B24:J24" si="2">IFERROR(B8/$K8,"..")</f>
        <v>0</v>
      </c>
      <c r="C24" s="31">
        <f t="shared" si="2"/>
        <v>0</v>
      </c>
      <c r="D24" s="31">
        <f t="shared" si="2"/>
        <v>0</v>
      </c>
      <c r="E24" s="31">
        <f t="shared" si="2"/>
        <v>0.49789029535864981</v>
      </c>
      <c r="F24" s="31">
        <f t="shared" si="2"/>
        <v>0</v>
      </c>
      <c r="G24" s="31">
        <f t="shared" si="2"/>
        <v>0</v>
      </c>
      <c r="H24" s="31">
        <f t="shared" si="2"/>
        <v>0.47960618846694797</v>
      </c>
      <c r="I24" s="31">
        <f t="shared" si="2"/>
        <v>2.2503516174402251E-2</v>
      </c>
      <c r="J24" s="164">
        <f t="shared" si="2"/>
        <v>0</v>
      </c>
      <c r="K24" s="165">
        <f t="shared" si="1"/>
        <v>1</v>
      </c>
    </row>
    <row r="25" spans="1:13" ht="15" customHeight="1" x14ac:dyDescent="0.2">
      <c r="A25" s="50" t="s">
        <v>127</v>
      </c>
      <c r="B25" s="16">
        <f t="shared" ref="B25:J25" si="3">IFERROR(B9/$K9,"..")</f>
        <v>0</v>
      </c>
      <c r="C25" s="31">
        <f t="shared" si="3"/>
        <v>0</v>
      </c>
      <c r="D25" s="31">
        <f t="shared" si="3"/>
        <v>0.8283261802575107</v>
      </c>
      <c r="E25" s="31">
        <f t="shared" si="3"/>
        <v>3.3014196104324861E-3</v>
      </c>
      <c r="F25" s="31">
        <f t="shared" si="3"/>
        <v>1.7827665896335426E-2</v>
      </c>
      <c r="G25" s="31">
        <f t="shared" si="3"/>
        <v>0.1413007593265104</v>
      </c>
      <c r="H25" s="31">
        <f t="shared" si="3"/>
        <v>9.2439749092109603E-3</v>
      </c>
      <c r="I25" s="31">
        <f t="shared" si="3"/>
        <v>0</v>
      </c>
      <c r="J25" s="164">
        <f t="shared" si="3"/>
        <v>0</v>
      </c>
      <c r="K25" s="165">
        <f t="shared" si="1"/>
        <v>1</v>
      </c>
    </row>
    <row r="26" spans="1:13" ht="15" customHeight="1" x14ac:dyDescent="0.2">
      <c r="A26" s="50" t="s">
        <v>35</v>
      </c>
      <c r="B26" s="16">
        <f t="shared" ref="B26:J26" si="4">IFERROR(B10/$K10,"..")</f>
        <v>0</v>
      </c>
      <c r="C26" s="31">
        <f t="shared" si="4"/>
        <v>0</v>
      </c>
      <c r="D26" s="31">
        <f t="shared" si="4"/>
        <v>0.60273421793325288</v>
      </c>
      <c r="E26" s="31">
        <f t="shared" si="4"/>
        <v>0.20265379975874548</v>
      </c>
      <c r="F26" s="31">
        <f t="shared" si="4"/>
        <v>6.4334539605950944E-3</v>
      </c>
      <c r="G26" s="31">
        <f t="shared" si="4"/>
        <v>3.2167269802975472E-3</v>
      </c>
      <c r="H26" s="31">
        <f t="shared" si="4"/>
        <v>0.18496180136710896</v>
      </c>
      <c r="I26" s="31">
        <f t="shared" si="4"/>
        <v>0</v>
      </c>
      <c r="J26" s="164">
        <f t="shared" si="4"/>
        <v>0</v>
      </c>
      <c r="K26" s="165">
        <f t="shared" si="1"/>
        <v>1</v>
      </c>
    </row>
    <row r="27" spans="1:13" ht="15" customHeight="1" x14ac:dyDescent="0.2">
      <c r="A27" s="50" t="s">
        <v>34</v>
      </c>
      <c r="B27" s="16">
        <f t="shared" ref="B27:J27" si="5">IFERROR(B11/$K11,"..")</f>
        <v>0</v>
      </c>
      <c r="C27" s="31">
        <f t="shared" si="5"/>
        <v>0</v>
      </c>
      <c r="D27" s="31">
        <f t="shared" si="5"/>
        <v>0.59767794043412414</v>
      </c>
      <c r="E27" s="31">
        <f t="shared" si="5"/>
        <v>0.28344270570418978</v>
      </c>
      <c r="F27" s="31">
        <f t="shared" si="5"/>
        <v>0</v>
      </c>
      <c r="G27" s="31">
        <f t="shared" si="5"/>
        <v>0.11887935386168602</v>
      </c>
      <c r="H27" s="31">
        <f t="shared" si="5"/>
        <v>0</v>
      </c>
      <c r="I27" s="31">
        <f t="shared" si="5"/>
        <v>0</v>
      </c>
      <c r="J27" s="164">
        <f t="shared" si="5"/>
        <v>0</v>
      </c>
      <c r="K27" s="165">
        <f t="shared" si="1"/>
        <v>1</v>
      </c>
    </row>
    <row r="28" spans="1:13" ht="15" customHeight="1" x14ac:dyDescent="0.2">
      <c r="A28" s="50" t="s">
        <v>48</v>
      </c>
      <c r="B28" s="16">
        <f>IFERROR(B12/$K12,"..")</f>
        <v>9.7799511002444987E-3</v>
      </c>
      <c r="C28" s="31">
        <f t="shared" ref="C28:J28" si="6">IFERROR(C12/$K12,"..")</f>
        <v>0.12713936430317849</v>
      </c>
      <c r="D28" s="31">
        <f t="shared" si="6"/>
        <v>0.14180929095354522</v>
      </c>
      <c r="E28" s="31">
        <f t="shared" si="6"/>
        <v>0.55990220048899753</v>
      </c>
      <c r="F28" s="31">
        <f t="shared" si="6"/>
        <v>5.1344743276283619E-2</v>
      </c>
      <c r="G28" s="31">
        <f t="shared" si="6"/>
        <v>9.0464547677261614E-2</v>
      </c>
      <c r="H28" s="31">
        <f t="shared" si="6"/>
        <v>0</v>
      </c>
      <c r="I28" s="31">
        <f t="shared" si="6"/>
        <v>1.9559902200488997E-2</v>
      </c>
      <c r="J28" s="164">
        <f t="shared" si="6"/>
        <v>0</v>
      </c>
      <c r="K28" s="165">
        <f t="shared" si="1"/>
        <v>1</v>
      </c>
    </row>
    <row r="29" spans="1:13" ht="15" customHeight="1" x14ac:dyDescent="0.2">
      <c r="A29" s="50" t="s">
        <v>128</v>
      </c>
      <c r="B29" s="16">
        <f t="shared" ref="B29:J29" si="7">IFERROR(B13/$K13,"..")</f>
        <v>0</v>
      </c>
      <c r="C29" s="31">
        <f t="shared" si="7"/>
        <v>0</v>
      </c>
      <c r="D29" s="31">
        <f t="shared" si="7"/>
        <v>5.1194539249146756E-3</v>
      </c>
      <c r="E29" s="31">
        <f t="shared" si="7"/>
        <v>0.94661140906874697</v>
      </c>
      <c r="F29" s="31">
        <f t="shared" si="7"/>
        <v>0</v>
      </c>
      <c r="G29" s="31">
        <f t="shared" si="7"/>
        <v>4.388103364212579E-2</v>
      </c>
      <c r="H29" s="31">
        <f t="shared" si="7"/>
        <v>0</v>
      </c>
      <c r="I29" s="31">
        <f t="shared" si="7"/>
        <v>4.3881033642125793E-3</v>
      </c>
      <c r="J29" s="164">
        <f t="shared" si="7"/>
        <v>0</v>
      </c>
      <c r="K29" s="165">
        <f t="shared" si="1"/>
        <v>1</v>
      </c>
    </row>
    <row r="30" spans="1:13" ht="15" customHeight="1" x14ac:dyDescent="0.2">
      <c r="A30" s="50" t="s">
        <v>37</v>
      </c>
      <c r="B30" s="31">
        <f t="shared" ref="B30:J30" si="8">IFERROR(B14/$K14,"..")</f>
        <v>0</v>
      </c>
      <c r="C30" s="31">
        <f t="shared" si="8"/>
        <v>5.6296914095079233E-2</v>
      </c>
      <c r="D30" s="31">
        <f t="shared" si="8"/>
        <v>0.46038365304420348</v>
      </c>
      <c r="E30" s="31">
        <f t="shared" si="8"/>
        <v>0.37781484570475399</v>
      </c>
      <c r="F30" s="31">
        <f t="shared" si="8"/>
        <v>0</v>
      </c>
      <c r="G30" s="31">
        <f t="shared" si="8"/>
        <v>0.10008340283569642</v>
      </c>
      <c r="H30" s="31">
        <f t="shared" si="8"/>
        <v>5.4211843202668893E-3</v>
      </c>
      <c r="I30" s="31">
        <f t="shared" si="8"/>
        <v>0</v>
      </c>
      <c r="J30" s="164">
        <f t="shared" si="8"/>
        <v>0</v>
      </c>
      <c r="K30" s="165">
        <f t="shared" si="1"/>
        <v>1</v>
      </c>
    </row>
    <row r="31" spans="1:13" ht="15" customHeight="1" x14ac:dyDescent="0.2">
      <c r="A31" s="50" t="s">
        <v>38</v>
      </c>
      <c r="B31" s="16">
        <f t="shared" ref="B31:J31" si="9">IFERROR(B15/$K15,"..")</f>
        <v>0</v>
      </c>
      <c r="C31" s="31">
        <f t="shared" si="9"/>
        <v>0</v>
      </c>
      <c r="D31" s="31">
        <f t="shared" si="9"/>
        <v>0</v>
      </c>
      <c r="E31" s="31">
        <f t="shared" si="9"/>
        <v>0</v>
      </c>
      <c r="F31" s="31">
        <f t="shared" si="9"/>
        <v>0</v>
      </c>
      <c r="G31" s="31">
        <f t="shared" si="9"/>
        <v>0</v>
      </c>
      <c r="H31" s="31">
        <f t="shared" si="9"/>
        <v>1</v>
      </c>
      <c r="I31" s="31">
        <f t="shared" si="9"/>
        <v>0</v>
      </c>
      <c r="J31" s="164">
        <f t="shared" si="9"/>
        <v>0</v>
      </c>
      <c r="K31" s="165">
        <f t="shared" si="1"/>
        <v>1</v>
      </c>
    </row>
    <row r="32" spans="1:13" ht="15" customHeight="1" x14ac:dyDescent="0.2">
      <c r="A32" s="50" t="s">
        <v>41</v>
      </c>
      <c r="B32" s="31">
        <f t="shared" ref="B32:J32" si="10">IFERROR(B16/$K16,"..")</f>
        <v>0</v>
      </c>
      <c r="C32" s="31">
        <f t="shared" si="10"/>
        <v>0</v>
      </c>
      <c r="D32" s="31">
        <f t="shared" si="10"/>
        <v>8.6043360433604332E-2</v>
      </c>
      <c r="E32" s="31">
        <f t="shared" si="10"/>
        <v>0</v>
      </c>
      <c r="F32" s="31">
        <f t="shared" si="10"/>
        <v>0.13414634146341464</v>
      </c>
      <c r="G32" s="31">
        <f t="shared" si="10"/>
        <v>0.6565040650406504</v>
      </c>
      <c r="H32" s="31">
        <f t="shared" si="10"/>
        <v>0</v>
      </c>
      <c r="I32" s="31">
        <f t="shared" si="10"/>
        <v>4.0650406504065045E-3</v>
      </c>
      <c r="J32" s="164">
        <f t="shared" si="10"/>
        <v>0.11924119241192412</v>
      </c>
      <c r="K32" s="165">
        <f t="shared" si="1"/>
        <v>1</v>
      </c>
    </row>
    <row r="33" spans="1:11" ht="15" customHeight="1" x14ac:dyDescent="0.2">
      <c r="A33" s="50" t="s">
        <v>95</v>
      </c>
      <c r="B33" s="31">
        <f t="shared" ref="B33:J33" si="11">IFERROR(B17/$K17,"..")</f>
        <v>0</v>
      </c>
      <c r="C33" s="31">
        <f t="shared" si="11"/>
        <v>0</v>
      </c>
      <c r="D33" s="31">
        <f t="shared" si="11"/>
        <v>9.7143967359626963E-4</v>
      </c>
      <c r="E33" s="31">
        <f t="shared" si="11"/>
        <v>0.9696910821837964</v>
      </c>
      <c r="F33" s="31">
        <f t="shared" si="11"/>
        <v>1.3794443365067029E-2</v>
      </c>
      <c r="G33" s="31">
        <f t="shared" si="11"/>
        <v>1.5543034777540314E-2</v>
      </c>
      <c r="H33" s="31">
        <f t="shared" si="11"/>
        <v>0</v>
      </c>
      <c r="I33" s="31">
        <f t="shared" si="11"/>
        <v>0</v>
      </c>
      <c r="J33" s="164">
        <f t="shared" si="11"/>
        <v>0</v>
      </c>
      <c r="K33" s="165">
        <f t="shared" si="1"/>
        <v>1</v>
      </c>
    </row>
    <row r="34" spans="1:11" ht="15" customHeight="1" x14ac:dyDescent="0.2">
      <c r="A34" s="50" t="s">
        <v>33</v>
      </c>
      <c r="B34" s="31">
        <f t="shared" ref="B34:J34" si="12">IFERROR(B18/$K18,"..")</f>
        <v>0</v>
      </c>
      <c r="C34" s="31">
        <f t="shared" si="12"/>
        <v>0</v>
      </c>
      <c r="D34" s="31">
        <f t="shared" si="12"/>
        <v>1.8571251702364738E-3</v>
      </c>
      <c r="E34" s="31">
        <f t="shared" si="12"/>
        <v>0.86257273740250096</v>
      </c>
      <c r="F34" s="31">
        <f t="shared" si="12"/>
        <v>1.0895134332053981E-2</v>
      </c>
      <c r="G34" s="31">
        <f t="shared" si="12"/>
        <v>3.0704469481243037E-2</v>
      </c>
      <c r="H34" s="31">
        <f t="shared" si="12"/>
        <v>3.5285378234493008E-2</v>
      </c>
      <c r="I34" s="31">
        <f t="shared" si="12"/>
        <v>5.0142379596384797E-2</v>
      </c>
      <c r="J34" s="164">
        <f t="shared" si="12"/>
        <v>8.5427757830877794E-3</v>
      </c>
      <c r="K34" s="165">
        <f t="shared" si="1"/>
        <v>1</v>
      </c>
    </row>
    <row r="35" spans="1:11" ht="15" customHeight="1" x14ac:dyDescent="0.2">
      <c r="A35" s="223" t="s">
        <v>43</v>
      </c>
      <c r="B35" s="163">
        <f>B19/$K19</f>
        <v>1.1241639030970715E-4</v>
      </c>
      <c r="C35" s="163">
        <f t="shared" ref="C35:J35" si="13">C19/$K19</f>
        <v>9.1900399078185604E-3</v>
      </c>
      <c r="D35" s="163">
        <f t="shared" si="13"/>
        <v>0.21699173739531225</v>
      </c>
      <c r="E35" s="163">
        <f t="shared" si="13"/>
        <v>0.54384239222078579</v>
      </c>
      <c r="F35" s="163">
        <f t="shared" si="13"/>
        <v>3.7518970265864766E-2</v>
      </c>
      <c r="G35" s="163">
        <f t="shared" si="13"/>
        <v>7.4785003653532689E-2</v>
      </c>
      <c r="H35" s="163">
        <f t="shared" si="13"/>
        <v>9.7493114496093533E-2</v>
      </c>
      <c r="I35" s="163">
        <f t="shared" si="13"/>
        <v>1.3180821763813164E-2</v>
      </c>
      <c r="J35" s="166">
        <f t="shared" si="13"/>
        <v>6.8855039064695629E-3</v>
      </c>
      <c r="K35" s="167">
        <f t="shared" ref="K35" si="14">K19/$K19</f>
        <v>1</v>
      </c>
    </row>
    <row r="36" spans="1:11" ht="15" customHeight="1" x14ac:dyDescent="0.2"/>
    <row r="37" spans="1:11" ht="15" customHeight="1" x14ac:dyDescent="0.2">
      <c r="A37" s="90" t="s">
        <v>235</v>
      </c>
    </row>
    <row r="38" spans="1:11" ht="29.85" customHeight="1" x14ac:dyDescent="0.2">
      <c r="A38" s="79" t="s">
        <v>46</v>
      </c>
      <c r="B38" s="40" t="s">
        <v>61</v>
      </c>
      <c r="C38" s="40" t="s">
        <v>67</v>
      </c>
      <c r="D38" s="40" t="s">
        <v>68</v>
      </c>
      <c r="E38" s="40" t="s">
        <v>69</v>
      </c>
      <c r="F38" s="40" t="s">
        <v>70</v>
      </c>
      <c r="G38" s="40" t="s">
        <v>71</v>
      </c>
      <c r="H38" s="40" t="s">
        <v>72</v>
      </c>
      <c r="I38" s="40" t="s">
        <v>73</v>
      </c>
      <c r="J38" s="146" t="s">
        <v>74</v>
      </c>
      <c r="K38" s="151" t="s">
        <v>56</v>
      </c>
    </row>
    <row r="39" spans="1:11" ht="15" customHeight="1" x14ac:dyDescent="0.2">
      <c r="A39" s="50" t="s">
        <v>126</v>
      </c>
      <c r="B39" s="31">
        <f t="shared" ref="B39:K39" si="15">IFERROR(B7/B$19,"..")</f>
        <v>0</v>
      </c>
      <c r="C39" s="31">
        <f t="shared" si="15"/>
        <v>0.42813455657492355</v>
      </c>
      <c r="D39" s="31">
        <f t="shared" si="15"/>
        <v>1.9427535293355784E-3</v>
      </c>
      <c r="E39" s="31">
        <f t="shared" si="15"/>
        <v>1.5503074776497339E-3</v>
      </c>
      <c r="F39" s="31">
        <f t="shared" si="15"/>
        <v>0.66441947565543069</v>
      </c>
      <c r="G39" s="31">
        <f t="shared" si="15"/>
        <v>0</v>
      </c>
      <c r="H39" s="31">
        <f t="shared" si="15"/>
        <v>8.3597578552897095E-3</v>
      </c>
      <c r="I39" s="31">
        <f t="shared" si="15"/>
        <v>0</v>
      </c>
      <c r="J39" s="164">
        <f t="shared" si="15"/>
        <v>0</v>
      </c>
      <c r="K39" s="165">
        <f t="shared" si="15"/>
        <v>3.0942611432746896E-2</v>
      </c>
    </row>
    <row r="40" spans="1:11" ht="15" customHeight="1" x14ac:dyDescent="0.2">
      <c r="A40" s="50" t="s">
        <v>39</v>
      </c>
      <c r="B40" s="31">
        <f t="shared" ref="B40:K40" si="16">IFERROR(B8/B$19,"..")</f>
        <v>0</v>
      </c>
      <c r="C40" s="31">
        <f t="shared" si="16"/>
        <v>0</v>
      </c>
      <c r="D40" s="31">
        <f t="shared" si="16"/>
        <v>0</v>
      </c>
      <c r="E40" s="31">
        <f t="shared" si="16"/>
        <v>3.6587256472533719E-2</v>
      </c>
      <c r="F40" s="31">
        <f t="shared" si="16"/>
        <v>0</v>
      </c>
      <c r="G40" s="31">
        <f t="shared" si="16"/>
        <v>0</v>
      </c>
      <c r="H40" s="31">
        <f t="shared" si="16"/>
        <v>0.19659844335543383</v>
      </c>
      <c r="I40" s="31">
        <f t="shared" si="16"/>
        <v>6.8230277185501065E-2</v>
      </c>
      <c r="J40" s="164">
        <f t="shared" si="16"/>
        <v>0</v>
      </c>
      <c r="K40" s="165">
        <f t="shared" si="16"/>
        <v>3.9964026755100891E-2</v>
      </c>
    </row>
    <row r="41" spans="1:11" ht="15" customHeight="1" x14ac:dyDescent="0.2">
      <c r="A41" s="50" t="s">
        <v>127</v>
      </c>
      <c r="B41" s="31">
        <f t="shared" ref="B41:K41" si="17">IFERROR(B9/B$19,"..")</f>
        <v>0</v>
      </c>
      <c r="C41" s="31">
        <f t="shared" si="17"/>
        <v>0</v>
      </c>
      <c r="D41" s="31">
        <f t="shared" si="17"/>
        <v>0.32495790700686439</v>
      </c>
      <c r="E41" s="31">
        <f t="shared" si="17"/>
        <v>5.16769159216578E-4</v>
      </c>
      <c r="F41" s="31">
        <f t="shared" si="17"/>
        <v>4.0449438202247189E-2</v>
      </c>
      <c r="G41" s="31">
        <f t="shared" si="17"/>
        <v>0.16084178880120256</v>
      </c>
      <c r="H41" s="31">
        <f t="shared" si="17"/>
        <v>8.0714903430383397E-3</v>
      </c>
      <c r="I41" s="31">
        <f t="shared" si="17"/>
        <v>0</v>
      </c>
      <c r="J41" s="164">
        <f t="shared" si="17"/>
        <v>0</v>
      </c>
      <c r="K41" s="165">
        <f t="shared" si="17"/>
        <v>8.5127311562025743E-2</v>
      </c>
    </row>
    <row r="42" spans="1:11" ht="15" customHeight="1" x14ac:dyDescent="0.2">
      <c r="A42" s="50" t="s">
        <v>35</v>
      </c>
      <c r="B42" s="31">
        <f t="shared" ref="B42:K42" si="18">IFERROR(B10/B$19,"..")</f>
        <v>0</v>
      </c>
      <c r="C42" s="31">
        <f t="shared" si="18"/>
        <v>0</v>
      </c>
      <c r="D42" s="31">
        <f t="shared" si="18"/>
        <v>0.19414583603160213</v>
      </c>
      <c r="E42" s="31">
        <f t="shared" si="18"/>
        <v>2.6045165624515528E-2</v>
      </c>
      <c r="F42" s="31">
        <f t="shared" si="18"/>
        <v>1.1985018726591761E-2</v>
      </c>
      <c r="G42" s="31">
        <f t="shared" si="18"/>
        <v>3.0063885757234121E-3</v>
      </c>
      <c r="H42" s="31">
        <f t="shared" si="18"/>
        <v>0.13260305563562985</v>
      </c>
      <c r="I42" s="31">
        <f t="shared" si="18"/>
        <v>0</v>
      </c>
      <c r="J42" s="164">
        <f t="shared" si="18"/>
        <v>0</v>
      </c>
      <c r="K42" s="165">
        <f t="shared" si="18"/>
        <v>6.9894890675060425E-2</v>
      </c>
    </row>
    <row r="43" spans="1:11" ht="15" customHeight="1" x14ac:dyDescent="0.2">
      <c r="A43" s="50" t="s">
        <v>34</v>
      </c>
      <c r="B43" s="31">
        <f t="shared" ref="B43:K43" si="19">IFERROR(B11/B$19,"..")</f>
        <v>0</v>
      </c>
      <c r="C43" s="31">
        <f t="shared" si="19"/>
        <v>0</v>
      </c>
      <c r="D43" s="31">
        <f t="shared" si="19"/>
        <v>0.30669602383110994</v>
      </c>
      <c r="E43" s="31">
        <f t="shared" si="19"/>
        <v>5.8033176580021703E-2</v>
      </c>
      <c r="F43" s="31">
        <f t="shared" si="19"/>
        <v>0</v>
      </c>
      <c r="G43" s="31">
        <f t="shared" si="19"/>
        <v>0.17700112739571588</v>
      </c>
      <c r="H43" s="31">
        <f t="shared" si="19"/>
        <v>0</v>
      </c>
      <c r="I43" s="31">
        <f t="shared" si="19"/>
        <v>0</v>
      </c>
      <c r="J43" s="164">
        <f t="shared" si="19"/>
        <v>0</v>
      </c>
      <c r="K43" s="165">
        <f t="shared" si="19"/>
        <v>0.11134843460176494</v>
      </c>
    </row>
    <row r="44" spans="1:11" ht="15" customHeight="1" x14ac:dyDescent="0.2">
      <c r="A44" s="50" t="s">
        <v>48</v>
      </c>
      <c r="B44" s="31">
        <f t="shared" ref="B44:K44" si="20">IFERROR(B12/B$19,"..")</f>
        <v>1</v>
      </c>
      <c r="C44" s="31">
        <f t="shared" si="20"/>
        <v>0.15902140672782875</v>
      </c>
      <c r="D44" s="31">
        <f t="shared" si="20"/>
        <v>7.5119803134309025E-3</v>
      </c>
      <c r="E44" s="31">
        <f t="shared" si="20"/>
        <v>1.1834013746059635E-2</v>
      </c>
      <c r="F44" s="31">
        <f t="shared" si="20"/>
        <v>1.5730337078651686E-2</v>
      </c>
      <c r="G44" s="31">
        <f t="shared" si="20"/>
        <v>1.3904547162720781E-2</v>
      </c>
      <c r="H44" s="31">
        <f t="shared" si="20"/>
        <v>0</v>
      </c>
      <c r="I44" s="31">
        <f t="shared" si="20"/>
        <v>1.7057569296375266E-2</v>
      </c>
      <c r="J44" s="164">
        <f t="shared" si="20"/>
        <v>0</v>
      </c>
      <c r="K44" s="165">
        <f t="shared" si="20"/>
        <v>1.1494575909167557E-2</v>
      </c>
    </row>
    <row r="45" spans="1:11" ht="15" customHeight="1" x14ac:dyDescent="0.2">
      <c r="A45" s="50" t="s">
        <v>128</v>
      </c>
      <c r="B45" s="31">
        <f t="shared" ref="B45:K45" si="21">IFERROR(B13/B$19,"..")</f>
        <v>0</v>
      </c>
      <c r="C45" s="31">
        <f t="shared" si="21"/>
        <v>0</v>
      </c>
      <c r="D45" s="31">
        <f t="shared" si="21"/>
        <v>2.7198549410698096E-3</v>
      </c>
      <c r="E45" s="31">
        <f t="shared" si="21"/>
        <v>0.20066146452379721</v>
      </c>
      <c r="F45" s="31">
        <f t="shared" si="21"/>
        <v>0</v>
      </c>
      <c r="G45" s="31">
        <f t="shared" si="21"/>
        <v>6.7643742953776773E-2</v>
      </c>
      <c r="H45" s="31">
        <f t="shared" si="21"/>
        <v>0</v>
      </c>
      <c r="I45" s="31">
        <f t="shared" si="21"/>
        <v>3.8379530916844352E-2</v>
      </c>
      <c r="J45" s="164">
        <f t="shared" si="21"/>
        <v>0</v>
      </c>
      <c r="K45" s="165">
        <f t="shared" si="21"/>
        <v>0.11528300826260469</v>
      </c>
    </row>
    <row r="46" spans="1:11" ht="15" customHeight="1" x14ac:dyDescent="0.2">
      <c r="A46" s="50" t="s">
        <v>37</v>
      </c>
      <c r="B46" s="31">
        <f t="shared" ref="B46:K46" si="22">IFERROR(B14/B$19,"..")</f>
        <v>0</v>
      </c>
      <c r="C46" s="31">
        <f t="shared" si="22"/>
        <v>0.41284403669724773</v>
      </c>
      <c r="D46" s="31">
        <f t="shared" si="22"/>
        <v>0.14298665975909855</v>
      </c>
      <c r="E46" s="31">
        <f t="shared" si="22"/>
        <v>4.6819285825021963E-2</v>
      </c>
      <c r="F46" s="31">
        <f t="shared" si="22"/>
        <v>0</v>
      </c>
      <c r="G46" s="31">
        <f t="shared" si="22"/>
        <v>9.0191657271702363E-2</v>
      </c>
      <c r="H46" s="31">
        <f t="shared" si="22"/>
        <v>3.7474776592678004E-3</v>
      </c>
      <c r="I46" s="31">
        <f t="shared" si="22"/>
        <v>0</v>
      </c>
      <c r="J46" s="164">
        <f t="shared" si="22"/>
        <v>0</v>
      </c>
      <c r="K46" s="165">
        <f t="shared" si="22"/>
        <v>6.7393625990669434E-2</v>
      </c>
    </row>
    <row r="47" spans="1:11" ht="15" customHeight="1" x14ac:dyDescent="0.2">
      <c r="A47" s="50" t="s">
        <v>38</v>
      </c>
      <c r="B47" s="31">
        <f t="shared" ref="B47:K47" si="23">IFERROR(B15/B$19,"..")</f>
        <v>0</v>
      </c>
      <c r="C47" s="31">
        <f t="shared" si="23"/>
        <v>0</v>
      </c>
      <c r="D47" s="31">
        <f t="shared" si="23"/>
        <v>0</v>
      </c>
      <c r="E47" s="31">
        <f t="shared" si="23"/>
        <v>0</v>
      </c>
      <c r="F47" s="31">
        <f t="shared" si="23"/>
        <v>0</v>
      </c>
      <c r="G47" s="31">
        <f t="shared" si="23"/>
        <v>0</v>
      </c>
      <c r="H47" s="31">
        <f t="shared" si="23"/>
        <v>0.56846353415970019</v>
      </c>
      <c r="I47" s="31">
        <f t="shared" si="23"/>
        <v>0</v>
      </c>
      <c r="J47" s="164">
        <f t="shared" si="23"/>
        <v>0</v>
      </c>
      <c r="K47" s="165">
        <f t="shared" si="23"/>
        <v>5.5421280422685626E-2</v>
      </c>
    </row>
    <row r="48" spans="1:11" ht="15" customHeight="1" x14ac:dyDescent="0.2">
      <c r="A48" s="50" t="s">
        <v>41</v>
      </c>
      <c r="B48" s="31">
        <f t="shared" ref="B48:K48" si="24">IFERROR(B16/B$19,"..")</f>
        <v>0</v>
      </c>
      <c r="C48" s="31">
        <f t="shared" si="24"/>
        <v>0</v>
      </c>
      <c r="D48" s="31">
        <f t="shared" si="24"/>
        <v>1.6448646548374562E-2</v>
      </c>
      <c r="E48" s="31">
        <f t="shared" si="24"/>
        <v>0</v>
      </c>
      <c r="F48" s="31">
        <f t="shared" si="24"/>
        <v>0.14831460674157304</v>
      </c>
      <c r="G48" s="31">
        <f t="shared" si="24"/>
        <v>0.3641488162344983</v>
      </c>
      <c r="H48" s="31">
        <f t="shared" si="24"/>
        <v>0</v>
      </c>
      <c r="I48" s="31">
        <f t="shared" si="24"/>
        <v>1.279317697228145E-2</v>
      </c>
      <c r="J48" s="164">
        <f t="shared" si="24"/>
        <v>0.71836734693877546</v>
      </c>
      <c r="K48" s="165">
        <f t="shared" si="24"/>
        <v>4.148164802428194E-2</v>
      </c>
    </row>
    <row r="49" spans="1:11" ht="15" customHeight="1" x14ac:dyDescent="0.2">
      <c r="A49" s="50" t="s">
        <v>95</v>
      </c>
      <c r="B49" s="31">
        <f t="shared" ref="B49:K49" si="25">IFERROR(B17/B$19,"..")</f>
        <v>0</v>
      </c>
      <c r="C49" s="31">
        <f t="shared" si="25"/>
        <v>0</v>
      </c>
      <c r="D49" s="31">
        <f t="shared" si="25"/>
        <v>6.4758450977852613E-4</v>
      </c>
      <c r="E49" s="31">
        <f t="shared" si="25"/>
        <v>0.25791948736499404</v>
      </c>
      <c r="F49" s="31">
        <f t="shared" si="25"/>
        <v>5.3183520599250939E-2</v>
      </c>
      <c r="G49" s="31">
        <f t="shared" si="25"/>
        <v>3.0063885757234121E-2</v>
      </c>
      <c r="H49" s="31">
        <f t="shared" si="25"/>
        <v>0</v>
      </c>
      <c r="I49" s="31">
        <f t="shared" si="25"/>
        <v>0</v>
      </c>
      <c r="J49" s="164">
        <f t="shared" si="25"/>
        <v>0</v>
      </c>
      <c r="K49" s="165">
        <f t="shared" si="25"/>
        <v>0.14465179023101568</v>
      </c>
    </row>
    <row r="50" spans="1:11" ht="15" customHeight="1" x14ac:dyDescent="0.2">
      <c r="A50" s="50" t="s">
        <v>33</v>
      </c>
      <c r="B50" s="31">
        <f t="shared" ref="B50:K50" si="26">IFERROR(B18/B$19,"..")</f>
        <v>0</v>
      </c>
      <c r="C50" s="31">
        <f t="shared" si="26"/>
        <v>0</v>
      </c>
      <c r="D50" s="31">
        <f t="shared" si="26"/>
        <v>1.9427535293355784E-3</v>
      </c>
      <c r="E50" s="31">
        <f t="shared" si="26"/>
        <v>0.36003307322618988</v>
      </c>
      <c r="F50" s="31">
        <f t="shared" si="26"/>
        <v>6.5917602996254682E-2</v>
      </c>
      <c r="G50" s="31">
        <f t="shared" si="26"/>
        <v>9.3198045847425776E-2</v>
      </c>
      <c r="H50" s="31">
        <f t="shared" si="26"/>
        <v>8.2156240991640248E-2</v>
      </c>
      <c r="I50" s="31">
        <f t="shared" si="26"/>
        <v>0.86353944562899787</v>
      </c>
      <c r="J50" s="164">
        <f t="shared" si="26"/>
        <v>0.28163265306122448</v>
      </c>
      <c r="K50" s="165">
        <f t="shared" si="26"/>
        <v>0.22699679613287618</v>
      </c>
    </row>
    <row r="51" spans="1:11" ht="15" customHeight="1" x14ac:dyDescent="0.2">
      <c r="A51" s="223" t="s">
        <v>43</v>
      </c>
      <c r="B51" s="163" t="s">
        <v>45</v>
      </c>
      <c r="C51" s="163">
        <f t="shared" ref="C51:J51" si="27">C19/C$19</f>
        <v>1</v>
      </c>
      <c r="D51" s="163">
        <f t="shared" si="27"/>
        <v>1</v>
      </c>
      <c r="E51" s="163">
        <f t="shared" si="27"/>
        <v>1</v>
      </c>
      <c r="F51" s="163">
        <f t="shared" si="27"/>
        <v>1</v>
      </c>
      <c r="G51" s="163">
        <f t="shared" si="27"/>
        <v>1</v>
      </c>
      <c r="H51" s="163">
        <f t="shared" si="27"/>
        <v>1</v>
      </c>
      <c r="I51" s="163">
        <f t="shared" si="27"/>
        <v>1</v>
      </c>
      <c r="J51" s="166">
        <f t="shared" si="27"/>
        <v>1</v>
      </c>
      <c r="K51" s="167">
        <f t="shared" ref="K51" si="28">IFERROR(K19/K$19,"..")</f>
        <v>1</v>
      </c>
    </row>
    <row r="52" spans="1:11" ht="15" customHeight="1" x14ac:dyDescent="0.2"/>
    <row r="53" spans="1:11" ht="15" customHeight="1" x14ac:dyDescent="0.2"/>
    <row r="54" spans="1:11" ht="15" customHeight="1" x14ac:dyDescent="0.2"/>
    <row r="55" spans="1:1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 ht="1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ht="15" customHeight="1" x14ac:dyDescent="0.2">
      <c r="A57" s="25"/>
    </row>
    <row r="58" spans="1:11" ht="15" customHeight="1" x14ac:dyDescent="0.2">
      <c r="A58" s="225"/>
    </row>
    <row r="59" spans="1:11" ht="15" customHeight="1" x14ac:dyDescent="0.2"/>
    <row r="60" spans="1:11" ht="15" customHeight="1" x14ac:dyDescent="0.2"/>
  </sheetData>
  <phoneticPr fontId="5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75287-9F8C-4977-8988-5FCF0220639D}">
  <dimension ref="A1:K5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ColWidth="8.6640625" defaultRowHeight="15" x14ac:dyDescent="0.2"/>
  <cols>
    <col min="1" max="1" width="15.6640625" customWidth="1"/>
  </cols>
  <sheetData>
    <row r="1" spans="1:11" ht="15.75" x14ac:dyDescent="0.2">
      <c r="A1" s="78" t="s">
        <v>236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x14ac:dyDescent="0.2">
      <c r="A2" s="221" t="s">
        <v>222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x14ac:dyDescent="0.2">
      <c r="A3" s="2" t="s">
        <v>199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">
      <c r="A4" s="221" t="s">
        <v>194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 x14ac:dyDescent="0.25">
      <c r="A5" s="1" t="s">
        <v>237</v>
      </c>
      <c r="B5" s="28"/>
      <c r="C5" s="30"/>
      <c r="D5" s="30"/>
      <c r="E5" s="30"/>
      <c r="F5" s="30"/>
      <c r="G5" s="30"/>
      <c r="H5" s="30"/>
      <c r="I5" s="30"/>
      <c r="J5" s="30"/>
      <c r="K5" s="30"/>
    </row>
    <row r="6" spans="1:11" x14ac:dyDescent="0.2">
      <c r="A6" s="62" t="s">
        <v>75</v>
      </c>
      <c r="B6" s="40" t="s">
        <v>61</v>
      </c>
      <c r="C6" s="40" t="s">
        <v>67</v>
      </c>
      <c r="D6" s="40" t="s">
        <v>68</v>
      </c>
      <c r="E6" s="40" t="s">
        <v>69</v>
      </c>
      <c r="F6" s="40" t="s">
        <v>70</v>
      </c>
      <c r="G6" s="40" t="s">
        <v>71</v>
      </c>
      <c r="H6" s="40" t="s">
        <v>72</v>
      </c>
      <c r="I6" s="40" t="s">
        <v>73</v>
      </c>
      <c r="J6" s="40" t="s">
        <v>74</v>
      </c>
      <c r="K6" s="40" t="s">
        <v>56</v>
      </c>
    </row>
    <row r="7" spans="1:11" x14ac:dyDescent="0.2">
      <c r="A7" s="42" t="s">
        <v>62</v>
      </c>
      <c r="B7" s="16">
        <v>0</v>
      </c>
      <c r="C7" s="16">
        <v>12</v>
      </c>
      <c r="D7" s="16">
        <v>374</v>
      </c>
      <c r="E7" s="16">
        <v>741</v>
      </c>
      <c r="F7" s="16">
        <v>26</v>
      </c>
      <c r="G7" s="16">
        <v>170</v>
      </c>
      <c r="H7" s="16">
        <v>227</v>
      </c>
      <c r="I7" s="16">
        <v>31</v>
      </c>
      <c r="J7" s="16">
        <v>10</v>
      </c>
      <c r="K7" s="116">
        <v>1591</v>
      </c>
    </row>
    <row r="8" spans="1:11" x14ac:dyDescent="0.2">
      <c r="A8" s="43" t="s">
        <v>63</v>
      </c>
      <c r="B8" s="16">
        <v>0</v>
      </c>
      <c r="C8" s="16">
        <v>13</v>
      </c>
      <c r="D8" s="16">
        <v>623</v>
      </c>
      <c r="E8" s="16">
        <v>2042</v>
      </c>
      <c r="F8" s="16">
        <v>144</v>
      </c>
      <c r="G8" s="16">
        <v>137</v>
      </c>
      <c r="H8" s="16">
        <v>749</v>
      </c>
      <c r="I8" s="16">
        <v>55</v>
      </c>
      <c r="J8" s="16">
        <v>20</v>
      </c>
      <c r="K8" s="117">
        <v>3783</v>
      </c>
    </row>
    <row r="9" spans="1:11" x14ac:dyDescent="0.2">
      <c r="A9" s="43" t="s">
        <v>64</v>
      </c>
      <c r="B9" s="16">
        <v>0</v>
      </c>
      <c r="C9" s="16">
        <v>21</v>
      </c>
      <c r="D9" s="16">
        <v>717</v>
      </c>
      <c r="E9" s="16">
        <v>2122</v>
      </c>
      <c r="F9" s="16">
        <v>222</v>
      </c>
      <c r="G9" s="16">
        <v>198</v>
      </c>
      <c r="H9" s="16">
        <v>496</v>
      </c>
      <c r="I9" s="16">
        <v>79</v>
      </c>
      <c r="J9" s="16">
        <v>22</v>
      </c>
      <c r="K9" s="117">
        <v>3877</v>
      </c>
    </row>
    <row r="10" spans="1:11" x14ac:dyDescent="0.2">
      <c r="A10" s="43" t="s">
        <v>48</v>
      </c>
      <c r="B10" s="16">
        <v>1</v>
      </c>
      <c r="C10" s="16">
        <v>11</v>
      </c>
      <c r="D10" s="16">
        <v>171</v>
      </c>
      <c r="E10" s="16">
        <v>391</v>
      </c>
      <c r="F10" s="16">
        <v>20</v>
      </c>
      <c r="G10" s="16">
        <v>38</v>
      </c>
      <c r="H10" s="16">
        <v>122</v>
      </c>
      <c r="I10" s="16">
        <v>19</v>
      </c>
      <c r="J10" s="16">
        <v>3</v>
      </c>
      <c r="K10" s="118">
        <v>776</v>
      </c>
    </row>
    <row r="11" spans="1:11" x14ac:dyDescent="0.2">
      <c r="A11" s="44" t="s">
        <v>65</v>
      </c>
      <c r="B11" s="52">
        <f>SUM(B7:B10)</f>
        <v>1</v>
      </c>
      <c r="C11" s="52">
        <f t="shared" ref="C11:J11" si="0">SUM(C7:C10)</f>
        <v>57</v>
      </c>
      <c r="D11" s="52">
        <f t="shared" si="0"/>
        <v>1885</v>
      </c>
      <c r="E11" s="52">
        <f t="shared" si="0"/>
        <v>5296</v>
      </c>
      <c r="F11" s="52">
        <f t="shared" si="0"/>
        <v>412</v>
      </c>
      <c r="G11" s="52">
        <f t="shared" si="0"/>
        <v>543</v>
      </c>
      <c r="H11" s="52">
        <f t="shared" si="0"/>
        <v>1594</v>
      </c>
      <c r="I11" s="52">
        <f t="shared" si="0"/>
        <v>184</v>
      </c>
      <c r="J11" s="52">
        <f t="shared" si="0"/>
        <v>55</v>
      </c>
      <c r="K11" s="119">
        <f>SUM(K7:K10)</f>
        <v>10027</v>
      </c>
    </row>
    <row r="12" spans="1:11" x14ac:dyDescent="0.2">
      <c r="A12" s="43" t="s">
        <v>66</v>
      </c>
      <c r="B12" s="16">
        <v>3</v>
      </c>
      <c r="C12" s="16">
        <v>266</v>
      </c>
      <c r="D12" s="16">
        <v>5616</v>
      </c>
      <c r="E12" s="16">
        <v>13780</v>
      </c>
      <c r="F12" s="16">
        <v>903</v>
      </c>
      <c r="G12" s="16">
        <v>2075</v>
      </c>
      <c r="H12" s="16">
        <v>1833</v>
      </c>
      <c r="I12" s="16">
        <v>281</v>
      </c>
      <c r="J12" s="16">
        <v>185</v>
      </c>
      <c r="K12" s="120">
        <v>24942</v>
      </c>
    </row>
    <row r="13" spans="1:11" x14ac:dyDescent="0.2">
      <c r="A13" s="43" t="s">
        <v>61</v>
      </c>
      <c r="B13" s="53">
        <v>0</v>
      </c>
      <c r="C13" s="16">
        <v>4</v>
      </c>
      <c r="D13" s="16">
        <v>220</v>
      </c>
      <c r="E13" s="16">
        <v>275</v>
      </c>
      <c r="F13" s="16">
        <v>20</v>
      </c>
      <c r="G13" s="16">
        <v>43</v>
      </c>
      <c r="H13" s="16">
        <v>42</v>
      </c>
      <c r="I13" s="16">
        <v>4</v>
      </c>
      <c r="J13" s="16">
        <v>5</v>
      </c>
      <c r="K13" s="117">
        <v>613</v>
      </c>
    </row>
    <row r="14" spans="1:11" x14ac:dyDescent="0.2">
      <c r="A14" s="45" t="s">
        <v>76</v>
      </c>
      <c r="B14" s="16">
        <v>3</v>
      </c>
      <c r="C14" s="39">
        <v>66</v>
      </c>
      <c r="D14" s="39">
        <v>1625</v>
      </c>
      <c r="E14" s="39">
        <v>5007</v>
      </c>
      <c r="F14" s="39">
        <v>190</v>
      </c>
      <c r="G14" s="39">
        <v>470</v>
      </c>
      <c r="H14" s="39">
        <v>518</v>
      </c>
      <c r="I14" s="39">
        <v>82</v>
      </c>
      <c r="J14" s="39">
        <v>32</v>
      </c>
      <c r="K14" s="116">
        <v>7993</v>
      </c>
    </row>
    <row r="15" spans="1:11" x14ac:dyDescent="0.2">
      <c r="A15" s="46" t="s">
        <v>77</v>
      </c>
      <c r="B15" s="53">
        <v>1</v>
      </c>
      <c r="C15" s="53">
        <v>261</v>
      </c>
      <c r="D15" s="53">
        <v>6096</v>
      </c>
      <c r="E15" s="53">
        <v>14344</v>
      </c>
      <c r="F15" s="53">
        <v>1145</v>
      </c>
      <c r="G15" s="53">
        <v>2191</v>
      </c>
      <c r="H15" s="53">
        <v>2951</v>
      </c>
      <c r="I15" s="53">
        <v>387</v>
      </c>
      <c r="J15" s="53">
        <v>213</v>
      </c>
      <c r="K15" s="117">
        <v>27589</v>
      </c>
    </row>
    <row r="16" spans="1:11" x14ac:dyDescent="0.2">
      <c r="A16" s="42" t="s">
        <v>59</v>
      </c>
      <c r="B16" s="39">
        <v>3</v>
      </c>
      <c r="C16" s="39">
        <v>110</v>
      </c>
      <c r="D16" s="39">
        <v>857</v>
      </c>
      <c r="E16" s="39">
        <v>3655</v>
      </c>
      <c r="F16" s="39">
        <v>113</v>
      </c>
      <c r="G16" s="39">
        <v>121</v>
      </c>
      <c r="H16" s="39">
        <v>182</v>
      </c>
      <c r="I16" s="39">
        <v>43</v>
      </c>
      <c r="J16" s="39">
        <v>2</v>
      </c>
      <c r="K16" s="54">
        <v>5086</v>
      </c>
    </row>
    <row r="17" spans="1:11" x14ac:dyDescent="0.2">
      <c r="A17" s="43" t="s">
        <v>60</v>
      </c>
      <c r="B17" s="16">
        <v>1</v>
      </c>
      <c r="C17" s="16">
        <v>216</v>
      </c>
      <c r="D17" s="16">
        <v>6817</v>
      </c>
      <c r="E17" s="16">
        <v>15617</v>
      </c>
      <c r="F17" s="16">
        <v>1218</v>
      </c>
      <c r="G17" s="16">
        <v>2524</v>
      </c>
      <c r="H17" s="16">
        <v>3276</v>
      </c>
      <c r="I17" s="16">
        <v>426</v>
      </c>
      <c r="J17" s="16">
        <v>241</v>
      </c>
      <c r="K17" s="41">
        <v>30336</v>
      </c>
    </row>
    <row r="18" spans="1:11" x14ac:dyDescent="0.2">
      <c r="A18" s="43" t="s">
        <v>61</v>
      </c>
      <c r="B18" s="16">
        <v>0</v>
      </c>
      <c r="C18" s="16">
        <v>1</v>
      </c>
      <c r="D18" s="16">
        <v>47</v>
      </c>
      <c r="E18" s="16">
        <v>79</v>
      </c>
      <c r="F18" s="16">
        <v>4</v>
      </c>
      <c r="G18" s="16">
        <v>16</v>
      </c>
      <c r="H18" s="16">
        <v>11</v>
      </c>
      <c r="I18" s="16">
        <v>0</v>
      </c>
      <c r="J18" s="16">
        <v>2</v>
      </c>
      <c r="K18" s="41">
        <v>160</v>
      </c>
    </row>
    <row r="19" spans="1:11" x14ac:dyDescent="0.2">
      <c r="A19" s="50"/>
      <c r="B19" s="51"/>
      <c r="C19" s="27"/>
      <c r="D19" s="27"/>
      <c r="E19" s="27"/>
      <c r="F19" s="27"/>
      <c r="G19" s="27"/>
      <c r="H19" s="27"/>
      <c r="I19" s="27"/>
      <c r="J19" s="27"/>
      <c r="K19" s="27"/>
    </row>
    <row r="20" spans="1:11" ht="15.75" x14ac:dyDescent="0.2">
      <c r="A20" s="90" t="s">
        <v>238</v>
      </c>
      <c r="B20" s="51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62" t="s">
        <v>75</v>
      </c>
      <c r="B21" s="40" t="s">
        <v>61</v>
      </c>
      <c r="C21" s="40" t="s">
        <v>67</v>
      </c>
      <c r="D21" s="40" t="s">
        <v>68</v>
      </c>
      <c r="E21" s="40" t="s">
        <v>69</v>
      </c>
      <c r="F21" s="40" t="s">
        <v>70</v>
      </c>
      <c r="G21" s="40" t="s">
        <v>71</v>
      </c>
      <c r="H21" s="40" t="s">
        <v>72</v>
      </c>
      <c r="I21" s="40" t="s">
        <v>73</v>
      </c>
      <c r="J21" s="146" t="s">
        <v>74</v>
      </c>
      <c r="K21" s="151" t="s">
        <v>56</v>
      </c>
    </row>
    <row r="22" spans="1:11" x14ac:dyDescent="0.2">
      <c r="A22" s="42" t="s">
        <v>62</v>
      </c>
      <c r="B22" s="16">
        <v>0</v>
      </c>
      <c r="C22" s="55">
        <f>C7/SUM($C7:$J7)</f>
        <v>7.54242614707731E-3</v>
      </c>
      <c r="D22" s="55">
        <f t="shared" ref="D22:J26" si="1">D7/SUM($C7:$J7)</f>
        <v>0.2350722815839095</v>
      </c>
      <c r="E22" s="55">
        <f t="shared" si="1"/>
        <v>0.46574481458202388</v>
      </c>
      <c r="F22" s="55">
        <f t="shared" si="1"/>
        <v>1.6341923318667503E-2</v>
      </c>
      <c r="G22" s="55">
        <f t="shared" si="1"/>
        <v>0.10685103708359522</v>
      </c>
      <c r="H22" s="55">
        <f t="shared" si="1"/>
        <v>0.14267756128221246</v>
      </c>
      <c r="I22" s="55">
        <f t="shared" si="1"/>
        <v>1.9484600879949718E-2</v>
      </c>
      <c r="J22" s="147">
        <f t="shared" si="1"/>
        <v>6.285355122564425E-3</v>
      </c>
      <c r="K22" s="152">
        <f t="shared" ref="K22:K33" si="2">K7/$K7</f>
        <v>1</v>
      </c>
    </row>
    <row r="23" spans="1:11" x14ac:dyDescent="0.2">
      <c r="A23" s="43" t="s">
        <v>63</v>
      </c>
      <c r="B23" s="16">
        <v>0</v>
      </c>
      <c r="C23" s="56">
        <f t="shared" ref="C23:J33" si="3">C8/SUM($C8:$J8)</f>
        <v>3.4364261168384879E-3</v>
      </c>
      <c r="D23" s="56">
        <f t="shared" si="1"/>
        <v>0.16468411313772138</v>
      </c>
      <c r="E23" s="56">
        <f t="shared" si="1"/>
        <v>0.53978324081416862</v>
      </c>
      <c r="F23" s="56">
        <f t="shared" si="1"/>
        <v>3.8065027755749402E-2</v>
      </c>
      <c r="G23" s="56">
        <f t="shared" si="1"/>
        <v>3.6214644462067146E-2</v>
      </c>
      <c r="H23" s="56">
        <f t="shared" si="1"/>
        <v>0.19799101242400211</v>
      </c>
      <c r="I23" s="56">
        <f t="shared" si="1"/>
        <v>1.4538725878932065E-2</v>
      </c>
      <c r="J23" s="148">
        <f t="shared" si="1"/>
        <v>5.286809410520751E-3</v>
      </c>
      <c r="K23" s="153">
        <f t="shared" si="2"/>
        <v>1</v>
      </c>
    </row>
    <row r="24" spans="1:11" x14ac:dyDescent="0.2">
      <c r="A24" s="43" t="s">
        <v>64</v>
      </c>
      <c r="B24" s="16">
        <v>0</v>
      </c>
      <c r="C24" s="56">
        <f t="shared" si="3"/>
        <v>5.4165591952540625E-3</v>
      </c>
      <c r="D24" s="56">
        <f t="shared" si="1"/>
        <v>0.1849368068093887</v>
      </c>
      <c r="E24" s="56">
        <f t="shared" si="1"/>
        <v>0.54733041011091055</v>
      </c>
      <c r="F24" s="56">
        <f t="shared" si="1"/>
        <v>5.7260768635542948E-2</v>
      </c>
      <c r="G24" s="56">
        <f t="shared" si="1"/>
        <v>5.1070415269538302E-2</v>
      </c>
      <c r="H24" s="56">
        <f t="shared" si="1"/>
        <v>0.12793396956409595</v>
      </c>
      <c r="I24" s="56">
        <f t="shared" si="1"/>
        <v>2.0376579829765283E-2</v>
      </c>
      <c r="J24" s="148">
        <f t="shared" si="1"/>
        <v>5.6744905855042561E-3</v>
      </c>
      <c r="K24" s="153">
        <f t="shared" si="2"/>
        <v>1</v>
      </c>
    </row>
    <row r="25" spans="1:11" x14ac:dyDescent="0.2">
      <c r="A25" s="43" t="s">
        <v>48</v>
      </c>
      <c r="B25" s="16">
        <v>0</v>
      </c>
      <c r="C25" s="56">
        <f>C10/SUM($C10:$J10)</f>
        <v>1.4193548387096775E-2</v>
      </c>
      <c r="D25" s="56">
        <f t="shared" si="1"/>
        <v>0.22064516129032258</v>
      </c>
      <c r="E25" s="56">
        <f t="shared" si="1"/>
        <v>0.50451612903225806</v>
      </c>
      <c r="F25" s="56">
        <f t="shared" si="1"/>
        <v>2.5806451612903226E-2</v>
      </c>
      <c r="G25" s="56">
        <f t="shared" si="1"/>
        <v>4.9032258064516131E-2</v>
      </c>
      <c r="H25" s="56">
        <f t="shared" si="1"/>
        <v>0.15741935483870967</v>
      </c>
      <c r="I25" s="56">
        <f t="shared" si="1"/>
        <v>2.4516129032258065E-2</v>
      </c>
      <c r="J25" s="148">
        <f t="shared" si="1"/>
        <v>3.8709677419354839E-3</v>
      </c>
      <c r="K25" s="153">
        <f t="shared" si="2"/>
        <v>1</v>
      </c>
    </row>
    <row r="26" spans="1:11" x14ac:dyDescent="0.2">
      <c r="A26" s="44" t="s">
        <v>65</v>
      </c>
      <c r="B26" s="63">
        <v>0</v>
      </c>
      <c r="C26" s="57">
        <f t="shared" si="3"/>
        <v>5.6852184320766008E-3</v>
      </c>
      <c r="D26" s="57">
        <f t="shared" si="1"/>
        <v>0.18801117095551567</v>
      </c>
      <c r="E26" s="57">
        <f t="shared" si="1"/>
        <v>0.52822661081188904</v>
      </c>
      <c r="F26" s="57">
        <f t="shared" si="1"/>
        <v>4.1093157789746662E-2</v>
      </c>
      <c r="G26" s="57">
        <f t="shared" si="1"/>
        <v>5.4159186116098143E-2</v>
      </c>
      <c r="H26" s="57">
        <f t="shared" si="1"/>
        <v>0.15898663474965091</v>
      </c>
      <c r="I26" s="57">
        <f t="shared" si="1"/>
        <v>1.8352284061440256E-2</v>
      </c>
      <c r="J26" s="149">
        <f t="shared" ref="J26" si="4">IK11/SUM($C11:$J11)</f>
        <v>0</v>
      </c>
      <c r="K26" s="154">
        <f t="shared" si="2"/>
        <v>1</v>
      </c>
    </row>
    <row r="27" spans="1:11" x14ac:dyDescent="0.2">
      <c r="A27" s="43" t="s">
        <v>66</v>
      </c>
      <c r="B27" s="63">
        <v>0</v>
      </c>
      <c r="C27" s="56">
        <f t="shared" si="3"/>
        <v>1.0666025101247043E-2</v>
      </c>
      <c r="D27" s="56">
        <f t="shared" si="3"/>
        <v>0.22518946228798267</v>
      </c>
      <c r="E27" s="56">
        <f t="shared" si="3"/>
        <v>0.55254821765106865</v>
      </c>
      <c r="F27" s="56">
        <f t="shared" si="3"/>
        <v>3.6208348370022854E-2</v>
      </c>
      <c r="G27" s="56">
        <f t="shared" si="3"/>
        <v>8.3203015357472238E-2</v>
      </c>
      <c r="H27" s="56">
        <f t="shared" si="3"/>
        <v>7.3499338385661014E-2</v>
      </c>
      <c r="I27" s="56">
        <f t="shared" si="3"/>
        <v>1.1267492682144432E-2</v>
      </c>
      <c r="J27" s="148">
        <f t="shared" si="3"/>
        <v>7.4181001644011389E-3</v>
      </c>
      <c r="K27" s="153">
        <f t="shared" si="2"/>
        <v>1</v>
      </c>
    </row>
    <row r="28" spans="1:11" x14ac:dyDescent="0.2">
      <c r="A28" s="47" t="s">
        <v>61</v>
      </c>
      <c r="B28" s="16">
        <v>0</v>
      </c>
      <c r="C28" s="58">
        <f t="shared" si="3"/>
        <v>6.5252854812398045E-3</v>
      </c>
      <c r="D28" s="58">
        <f t="shared" si="3"/>
        <v>0.35889070146818924</v>
      </c>
      <c r="E28" s="58">
        <f t="shared" si="3"/>
        <v>0.44861337683523655</v>
      </c>
      <c r="F28" s="58">
        <f t="shared" si="3"/>
        <v>3.2626427406199018E-2</v>
      </c>
      <c r="G28" s="58">
        <f t="shared" si="3"/>
        <v>7.01468189233279E-2</v>
      </c>
      <c r="H28" s="58">
        <f t="shared" si="3"/>
        <v>6.8515497553017946E-2</v>
      </c>
      <c r="I28" s="58">
        <f t="shared" si="3"/>
        <v>6.5252854812398045E-3</v>
      </c>
      <c r="J28" s="150">
        <f t="shared" si="3"/>
        <v>8.1566068515497546E-3</v>
      </c>
      <c r="K28" s="155">
        <f t="shared" si="2"/>
        <v>1</v>
      </c>
    </row>
    <row r="29" spans="1:11" x14ac:dyDescent="0.2">
      <c r="A29" s="45" t="s">
        <v>76</v>
      </c>
      <c r="B29" s="39">
        <v>0</v>
      </c>
      <c r="C29" s="55">
        <f t="shared" si="3"/>
        <v>8.2603254067584488E-3</v>
      </c>
      <c r="D29" s="55">
        <f t="shared" ref="D29:J33" si="5">D14/SUM($C14:$J14)</f>
        <v>0.20337922403003755</v>
      </c>
      <c r="E29" s="55">
        <f t="shared" si="5"/>
        <v>0.62665832290362955</v>
      </c>
      <c r="F29" s="55">
        <f t="shared" si="5"/>
        <v>2.3779724655819776E-2</v>
      </c>
      <c r="G29" s="55">
        <f t="shared" si="5"/>
        <v>5.8823529411764705E-2</v>
      </c>
      <c r="H29" s="55">
        <f t="shared" si="5"/>
        <v>6.4831038798498122E-2</v>
      </c>
      <c r="I29" s="55">
        <f t="shared" si="5"/>
        <v>1.0262828535669587E-2</v>
      </c>
      <c r="J29" s="147">
        <f t="shared" si="5"/>
        <v>4.0050062578222776E-3</v>
      </c>
      <c r="K29" s="152">
        <f t="shared" si="2"/>
        <v>1</v>
      </c>
    </row>
    <row r="30" spans="1:11" x14ac:dyDescent="0.2">
      <c r="A30" s="46" t="s">
        <v>77</v>
      </c>
      <c r="B30" s="53">
        <v>0</v>
      </c>
      <c r="C30" s="58">
        <f t="shared" si="3"/>
        <v>9.4606350587211827E-3</v>
      </c>
      <c r="D30" s="58">
        <f t="shared" si="5"/>
        <v>0.22096563723357981</v>
      </c>
      <c r="E30" s="58">
        <f t="shared" si="5"/>
        <v>0.51993620414673047</v>
      </c>
      <c r="F30" s="58">
        <f t="shared" si="5"/>
        <v>4.150355226910251E-2</v>
      </c>
      <c r="G30" s="58">
        <f t="shared" si="5"/>
        <v>7.9418587791793532E-2</v>
      </c>
      <c r="H30" s="58">
        <f t="shared" si="5"/>
        <v>0.10696679715818472</v>
      </c>
      <c r="I30" s="58">
        <f t="shared" si="5"/>
        <v>1.4027838190517616E-2</v>
      </c>
      <c r="J30" s="150">
        <f t="shared" si="5"/>
        <v>7.7207481513701607E-3</v>
      </c>
      <c r="K30" s="155">
        <f t="shared" si="2"/>
        <v>1</v>
      </c>
    </row>
    <row r="31" spans="1:11" x14ac:dyDescent="0.2">
      <c r="A31" s="42" t="s">
        <v>59</v>
      </c>
      <c r="B31" s="16">
        <v>0</v>
      </c>
      <c r="C31" s="55">
        <f t="shared" si="3"/>
        <v>2.164076332874287E-2</v>
      </c>
      <c r="D31" s="55">
        <f t="shared" si="5"/>
        <v>0.16860121975211489</v>
      </c>
      <c r="E31" s="55">
        <f t="shared" si="5"/>
        <v>0.71906354515050164</v>
      </c>
      <c r="F31" s="55">
        <f t="shared" si="5"/>
        <v>2.2230965964981312E-2</v>
      </c>
      <c r="G31" s="55">
        <f t="shared" si="5"/>
        <v>2.3804839661617155E-2</v>
      </c>
      <c r="H31" s="55">
        <f t="shared" si="5"/>
        <v>3.5805626598465472E-2</v>
      </c>
      <c r="I31" s="55">
        <f t="shared" si="5"/>
        <v>8.4595711194176675E-3</v>
      </c>
      <c r="J31" s="147">
        <f t="shared" si="5"/>
        <v>3.9346842415896122E-4</v>
      </c>
      <c r="K31" s="152">
        <f t="shared" si="2"/>
        <v>1</v>
      </c>
    </row>
    <row r="32" spans="1:11" x14ac:dyDescent="0.2">
      <c r="A32" s="43" t="s">
        <v>60</v>
      </c>
      <c r="B32" s="16">
        <v>0</v>
      </c>
      <c r="C32" s="56">
        <f t="shared" si="3"/>
        <v>7.1204878852810282E-3</v>
      </c>
      <c r="D32" s="56">
        <f t="shared" si="5"/>
        <v>0.2247239162683369</v>
      </c>
      <c r="E32" s="56">
        <f t="shared" si="5"/>
        <v>0.51481786715015654</v>
      </c>
      <c r="F32" s="56">
        <f t="shared" si="5"/>
        <v>4.0151640019779132E-2</v>
      </c>
      <c r="G32" s="56">
        <f t="shared" si="5"/>
        <v>8.3204219548376465E-2</v>
      </c>
      <c r="H32" s="56">
        <f t="shared" si="5"/>
        <v>0.1079940662600956</v>
      </c>
      <c r="I32" s="56">
        <f t="shared" si="5"/>
        <v>1.4043184440415362E-2</v>
      </c>
      <c r="J32" s="148">
        <f t="shared" si="5"/>
        <v>7.9446184275589245E-3</v>
      </c>
      <c r="K32" s="153">
        <f t="shared" si="2"/>
        <v>1</v>
      </c>
    </row>
    <row r="33" spans="1:11" x14ac:dyDescent="0.2">
      <c r="A33" s="43" t="s">
        <v>61</v>
      </c>
      <c r="B33" s="16">
        <v>0</v>
      </c>
      <c r="C33" s="56">
        <f t="shared" si="3"/>
        <v>6.2500000000000003E-3</v>
      </c>
      <c r="D33" s="56">
        <f t="shared" si="5"/>
        <v>0.29375000000000001</v>
      </c>
      <c r="E33" s="56">
        <f t="shared" si="5"/>
        <v>0.49375000000000002</v>
      </c>
      <c r="F33" s="56">
        <f t="shared" si="5"/>
        <v>2.5000000000000001E-2</v>
      </c>
      <c r="G33" s="56">
        <f t="shared" si="5"/>
        <v>0.1</v>
      </c>
      <c r="H33" s="56">
        <f t="shared" si="5"/>
        <v>6.8750000000000006E-2</v>
      </c>
      <c r="I33" s="56">
        <f t="shared" si="5"/>
        <v>0</v>
      </c>
      <c r="J33" s="148">
        <f t="shared" si="5"/>
        <v>1.2500000000000001E-2</v>
      </c>
      <c r="K33" s="153">
        <f t="shared" si="2"/>
        <v>1</v>
      </c>
    </row>
    <row r="34" spans="1:11" x14ac:dyDescent="0.2">
      <c r="A34" s="8"/>
      <c r="B34" s="51"/>
      <c r="C34" s="28"/>
      <c r="D34" s="28"/>
      <c r="E34" s="28"/>
      <c r="F34" s="28"/>
      <c r="G34" s="28"/>
      <c r="H34" s="28"/>
      <c r="I34" s="28"/>
      <c r="J34" s="28"/>
      <c r="K34" s="28"/>
    </row>
    <row r="35" spans="1:11" ht="15.75" x14ac:dyDescent="0.2">
      <c r="A35" s="91" t="s">
        <v>239</v>
      </c>
      <c r="B35" s="51"/>
      <c r="C35" s="28"/>
      <c r="D35" s="28"/>
      <c r="E35" s="28"/>
      <c r="F35" s="28"/>
      <c r="G35" s="28"/>
      <c r="H35" s="28"/>
      <c r="I35" s="28"/>
      <c r="J35" s="28"/>
      <c r="K35" s="28"/>
    </row>
    <row r="36" spans="1:11" x14ac:dyDescent="0.2">
      <c r="A36" s="62" t="s">
        <v>75</v>
      </c>
      <c r="B36" s="40" t="s">
        <v>61</v>
      </c>
      <c r="C36" s="40" t="s">
        <v>67</v>
      </c>
      <c r="D36" s="40" t="s">
        <v>68</v>
      </c>
      <c r="E36" s="40" t="s">
        <v>69</v>
      </c>
      <c r="F36" s="40" t="s">
        <v>70</v>
      </c>
      <c r="G36" s="40" t="s">
        <v>71</v>
      </c>
      <c r="H36" s="40" t="s">
        <v>72</v>
      </c>
      <c r="I36" s="40" t="s">
        <v>73</v>
      </c>
      <c r="J36" s="40" t="s">
        <v>74</v>
      </c>
      <c r="K36" s="40" t="s">
        <v>56</v>
      </c>
    </row>
    <row r="37" spans="1:11" x14ac:dyDescent="0.2">
      <c r="A37" s="42" t="s">
        <v>62</v>
      </c>
      <c r="B37" s="16">
        <v>0</v>
      </c>
      <c r="C37" s="59">
        <f>C7/SUM(C$11:C$12)</f>
        <v>3.7151702786377708E-2</v>
      </c>
      <c r="D37" s="59">
        <f t="shared" ref="D37:K37" si="6">D7/SUM(D$11:D$12)</f>
        <v>4.9860018664178107E-2</v>
      </c>
      <c r="E37" s="59">
        <f t="shared" si="6"/>
        <v>3.8844621513944223E-2</v>
      </c>
      <c r="F37" s="59">
        <f t="shared" si="6"/>
        <v>1.9771863117870721E-2</v>
      </c>
      <c r="G37" s="59">
        <f t="shared" si="6"/>
        <v>6.4935064935064929E-2</v>
      </c>
      <c r="H37" s="59">
        <f t="shared" si="6"/>
        <v>6.6238692734169824E-2</v>
      </c>
      <c r="I37" s="59">
        <f t="shared" si="6"/>
        <v>6.6666666666666666E-2</v>
      </c>
      <c r="J37" s="59">
        <f t="shared" si="6"/>
        <v>4.1666666666666664E-2</v>
      </c>
      <c r="K37" s="156">
        <f t="shared" si="6"/>
        <v>4.5497440590237068E-2</v>
      </c>
    </row>
    <row r="38" spans="1:11" x14ac:dyDescent="0.2">
      <c r="A38" s="43" t="s">
        <v>63</v>
      </c>
      <c r="B38" s="16">
        <v>0</v>
      </c>
      <c r="C38" s="60">
        <f t="shared" ref="C38:K42" si="7">C8/SUM(C$11:C$12)</f>
        <v>4.0247678018575851E-2</v>
      </c>
      <c r="D38" s="60">
        <f t="shared" si="7"/>
        <v>8.3055592587654978E-2</v>
      </c>
      <c r="E38" s="60">
        <f t="shared" si="7"/>
        <v>0.10704550220171943</v>
      </c>
      <c r="F38" s="60">
        <f t="shared" si="7"/>
        <v>0.10950570342205324</v>
      </c>
      <c r="G38" s="60">
        <f t="shared" si="7"/>
        <v>5.2330022918258209E-2</v>
      </c>
      <c r="H38" s="60">
        <f t="shared" si="7"/>
        <v>0.21855850598190837</v>
      </c>
      <c r="I38" s="60">
        <f t="shared" si="7"/>
        <v>0.11827956989247312</v>
      </c>
      <c r="J38" s="60">
        <f t="shared" si="7"/>
        <v>8.3333333333333329E-2</v>
      </c>
      <c r="K38" s="140">
        <f t="shared" si="7"/>
        <v>0.10818153221424691</v>
      </c>
    </row>
    <row r="39" spans="1:11" x14ac:dyDescent="0.2">
      <c r="A39" s="43" t="s">
        <v>64</v>
      </c>
      <c r="B39" s="16">
        <v>0</v>
      </c>
      <c r="C39" s="60">
        <f t="shared" si="7"/>
        <v>6.5015479876160992E-2</v>
      </c>
      <c r="D39" s="60">
        <f t="shared" si="7"/>
        <v>9.5587255032662313E-2</v>
      </c>
      <c r="E39" s="60">
        <f t="shared" si="7"/>
        <v>0.11123925351226673</v>
      </c>
      <c r="F39" s="60">
        <f t="shared" si="7"/>
        <v>0.1688212927756654</v>
      </c>
      <c r="G39" s="60">
        <f t="shared" si="7"/>
        <v>7.5630252100840331E-2</v>
      </c>
      <c r="H39" s="60">
        <f t="shared" si="7"/>
        <v>0.14473300262620367</v>
      </c>
      <c r="I39" s="60">
        <f t="shared" si="7"/>
        <v>0.16989247311827957</v>
      </c>
      <c r="J39" s="60">
        <f t="shared" si="7"/>
        <v>9.166666666666666E-2</v>
      </c>
      <c r="K39" s="140">
        <f t="shared" si="7"/>
        <v>0.11086962738425463</v>
      </c>
    </row>
    <row r="40" spans="1:11" x14ac:dyDescent="0.2">
      <c r="A40" s="43" t="s">
        <v>48</v>
      </c>
      <c r="B40" s="64">
        <v>0</v>
      </c>
      <c r="C40" s="60">
        <f t="shared" si="7"/>
        <v>3.4055727554179564E-2</v>
      </c>
      <c r="D40" s="60">
        <f t="shared" si="7"/>
        <v>2.2796960405279298E-2</v>
      </c>
      <c r="E40" s="60">
        <f t="shared" si="7"/>
        <v>2.0496959530299855E-2</v>
      </c>
      <c r="F40" s="60">
        <f t="shared" si="7"/>
        <v>1.5209125475285171E-2</v>
      </c>
      <c r="G40" s="60">
        <f t="shared" si="7"/>
        <v>1.4514896867838044E-2</v>
      </c>
      <c r="H40" s="60">
        <f t="shared" si="7"/>
        <v>3.5599649839509778E-2</v>
      </c>
      <c r="I40" s="60">
        <f t="shared" si="7"/>
        <v>4.0860215053763443E-2</v>
      </c>
      <c r="J40" s="60">
        <f t="shared" si="7"/>
        <v>1.2500000000000001E-2</v>
      </c>
      <c r="K40" s="140">
        <f t="shared" si="7"/>
        <v>2.2191083531127569E-2</v>
      </c>
    </row>
    <row r="41" spans="1:11" x14ac:dyDescent="0.2">
      <c r="A41" s="44" t="s">
        <v>65</v>
      </c>
      <c r="B41" s="65">
        <v>0</v>
      </c>
      <c r="C41" s="61">
        <f t="shared" si="7"/>
        <v>0.17647058823529413</v>
      </c>
      <c r="D41" s="61">
        <f t="shared" si="7"/>
        <v>0.25129982668977469</v>
      </c>
      <c r="E41" s="61">
        <f t="shared" si="7"/>
        <v>0.27762633675823023</v>
      </c>
      <c r="F41" s="61">
        <f t="shared" si="7"/>
        <v>0.31330798479087452</v>
      </c>
      <c r="G41" s="61">
        <f t="shared" si="7"/>
        <v>0.20741023682200152</v>
      </c>
      <c r="H41" s="61">
        <f t="shared" si="7"/>
        <v>0.46512985118179168</v>
      </c>
      <c r="I41" s="61">
        <f t="shared" si="7"/>
        <v>0.39569892473118279</v>
      </c>
      <c r="J41" s="61">
        <f t="shared" si="7"/>
        <v>0.22916666666666666</v>
      </c>
      <c r="K41" s="157">
        <f t="shared" si="7"/>
        <v>0.28673968371986619</v>
      </c>
    </row>
    <row r="42" spans="1:11" x14ac:dyDescent="0.2">
      <c r="A42" s="43" t="s">
        <v>66</v>
      </c>
      <c r="B42" s="16">
        <v>0</v>
      </c>
      <c r="C42" s="60">
        <f t="shared" si="7"/>
        <v>0.82352941176470584</v>
      </c>
      <c r="D42" s="60">
        <f t="shared" si="7"/>
        <v>0.74870017331022531</v>
      </c>
      <c r="E42" s="60">
        <f t="shared" si="7"/>
        <v>0.72237366324176977</v>
      </c>
      <c r="F42" s="60">
        <f t="shared" si="7"/>
        <v>0.68669201520912548</v>
      </c>
      <c r="G42" s="60">
        <f t="shared" si="7"/>
        <v>0.79258976317799845</v>
      </c>
      <c r="H42" s="60">
        <f t="shared" si="7"/>
        <v>0.53487014881820838</v>
      </c>
      <c r="I42" s="60">
        <f t="shared" si="7"/>
        <v>0.60430107526881716</v>
      </c>
      <c r="J42" s="60">
        <f t="shared" si="7"/>
        <v>0.77083333333333337</v>
      </c>
      <c r="K42" s="140">
        <f t="shared" si="7"/>
        <v>0.71326031628013387</v>
      </c>
    </row>
    <row r="43" spans="1:11" x14ac:dyDescent="0.2">
      <c r="A43" s="43" t="s">
        <v>61</v>
      </c>
      <c r="B43" s="16">
        <v>0</v>
      </c>
      <c r="C43" s="60" t="s">
        <v>45</v>
      </c>
      <c r="D43" s="60" t="s">
        <v>45</v>
      </c>
      <c r="E43" s="60" t="s">
        <v>45</v>
      </c>
      <c r="F43" s="60" t="s">
        <v>45</v>
      </c>
      <c r="G43" s="60" t="s">
        <v>45</v>
      </c>
      <c r="H43" s="60" t="s">
        <v>45</v>
      </c>
      <c r="I43" s="60" t="s">
        <v>45</v>
      </c>
      <c r="J43" s="60" t="s">
        <v>45</v>
      </c>
      <c r="K43" s="140" t="s">
        <v>45</v>
      </c>
    </row>
    <row r="44" spans="1:11" x14ac:dyDescent="0.2">
      <c r="A44" s="43" t="s">
        <v>56</v>
      </c>
      <c r="B44" s="16">
        <v>0</v>
      </c>
      <c r="C44" s="60">
        <v>1</v>
      </c>
      <c r="D44" s="60">
        <v>1</v>
      </c>
      <c r="E44" s="60">
        <v>1</v>
      </c>
      <c r="F44" s="60">
        <v>1</v>
      </c>
      <c r="G44" s="60">
        <v>1</v>
      </c>
      <c r="H44" s="60">
        <v>1</v>
      </c>
      <c r="I44" s="60">
        <v>1</v>
      </c>
      <c r="J44" s="60">
        <v>1</v>
      </c>
      <c r="K44" s="140">
        <v>1</v>
      </c>
    </row>
    <row r="45" spans="1:11" x14ac:dyDescent="0.2">
      <c r="A45" s="45" t="s">
        <v>78</v>
      </c>
      <c r="B45" s="39">
        <v>0</v>
      </c>
      <c r="C45" s="59">
        <f t="shared" ref="C45:K46" si="8">C14/SUM(C$14:C$15)</f>
        <v>0.20183486238532111</v>
      </c>
      <c r="D45" s="59">
        <f t="shared" si="8"/>
        <v>0.21046496567802098</v>
      </c>
      <c r="E45" s="59">
        <f t="shared" si="8"/>
        <v>0.25874631801974057</v>
      </c>
      <c r="F45" s="59">
        <f t="shared" si="8"/>
        <v>0.14232209737827714</v>
      </c>
      <c r="G45" s="59">
        <f t="shared" si="8"/>
        <v>0.17662532882375048</v>
      </c>
      <c r="H45" s="59">
        <f t="shared" si="8"/>
        <v>0.14932257134620927</v>
      </c>
      <c r="I45" s="59">
        <f t="shared" si="8"/>
        <v>0.17484008528784648</v>
      </c>
      <c r="J45" s="59">
        <f t="shared" si="8"/>
        <v>0.1306122448979592</v>
      </c>
      <c r="K45" s="156">
        <f t="shared" si="8"/>
        <v>0.22463605193637232</v>
      </c>
    </row>
    <row r="46" spans="1:11" x14ac:dyDescent="0.2">
      <c r="A46" s="48" t="s">
        <v>79</v>
      </c>
      <c r="B46" s="16">
        <v>0</v>
      </c>
      <c r="C46" s="60">
        <f t="shared" si="8"/>
        <v>0.79816513761467889</v>
      </c>
      <c r="D46" s="60">
        <f t="shared" si="8"/>
        <v>0.78953503432197902</v>
      </c>
      <c r="E46" s="60">
        <f t="shared" si="8"/>
        <v>0.74125368198025943</v>
      </c>
      <c r="F46" s="60">
        <f t="shared" si="8"/>
        <v>0.85767790262172283</v>
      </c>
      <c r="G46" s="60">
        <f t="shared" si="8"/>
        <v>0.82337467117624952</v>
      </c>
      <c r="H46" s="60">
        <f t="shared" si="8"/>
        <v>0.8506774286537907</v>
      </c>
      <c r="I46" s="60">
        <f t="shared" si="8"/>
        <v>0.82515991471215355</v>
      </c>
      <c r="J46" s="60">
        <f t="shared" si="8"/>
        <v>0.8693877551020408</v>
      </c>
      <c r="K46" s="140">
        <f t="shared" si="8"/>
        <v>0.77536394806362763</v>
      </c>
    </row>
    <row r="47" spans="1:11" x14ac:dyDescent="0.2">
      <c r="A47" s="43" t="s">
        <v>56</v>
      </c>
      <c r="B47" s="53">
        <v>0</v>
      </c>
      <c r="C47" s="60">
        <v>1</v>
      </c>
      <c r="D47" s="60">
        <v>1</v>
      </c>
      <c r="E47" s="60">
        <v>1</v>
      </c>
      <c r="F47" s="60">
        <v>1</v>
      </c>
      <c r="G47" s="60">
        <v>1</v>
      </c>
      <c r="H47" s="60">
        <v>1</v>
      </c>
      <c r="I47" s="60">
        <v>1</v>
      </c>
      <c r="J47" s="60">
        <v>1</v>
      </c>
      <c r="K47" s="140">
        <v>1</v>
      </c>
    </row>
    <row r="48" spans="1:11" x14ac:dyDescent="0.2">
      <c r="A48" s="42" t="s">
        <v>59</v>
      </c>
      <c r="B48" s="16">
        <v>0</v>
      </c>
      <c r="C48" s="59">
        <f t="shared" ref="C48:K49" si="9">C16/SUM(C$16:C$17)</f>
        <v>0.33742331288343558</v>
      </c>
      <c r="D48" s="59">
        <f t="shared" si="9"/>
        <v>0.11167578837633568</v>
      </c>
      <c r="E48" s="59">
        <f t="shared" si="9"/>
        <v>0.18965338314653382</v>
      </c>
      <c r="F48" s="59">
        <f t="shared" si="9"/>
        <v>8.4898572501878281E-2</v>
      </c>
      <c r="G48" s="59">
        <f t="shared" si="9"/>
        <v>4.5746691871455573E-2</v>
      </c>
      <c r="H48" s="59">
        <f t="shared" si="9"/>
        <v>5.2631578947368418E-2</v>
      </c>
      <c r="I48" s="59">
        <f t="shared" si="9"/>
        <v>9.1684434968017064E-2</v>
      </c>
      <c r="J48" s="59">
        <f t="shared" si="9"/>
        <v>8.23045267489712E-3</v>
      </c>
      <c r="K48" s="156">
        <f t="shared" si="9"/>
        <v>0.14358308395912145</v>
      </c>
    </row>
    <row r="49" spans="1:11" x14ac:dyDescent="0.2">
      <c r="A49" s="43" t="s">
        <v>60</v>
      </c>
      <c r="B49" s="16">
        <v>0</v>
      </c>
      <c r="C49" s="60">
        <f t="shared" si="9"/>
        <v>0.66257668711656437</v>
      </c>
      <c r="D49" s="60">
        <f t="shared" si="9"/>
        <v>0.88832421162366437</v>
      </c>
      <c r="E49" s="60">
        <f t="shared" si="9"/>
        <v>0.81034661685346621</v>
      </c>
      <c r="F49" s="60">
        <f t="shared" si="9"/>
        <v>0.91510142749812173</v>
      </c>
      <c r="G49" s="60">
        <f t="shared" si="9"/>
        <v>0.95425330812854448</v>
      </c>
      <c r="H49" s="60">
        <f t="shared" si="9"/>
        <v>0.94736842105263153</v>
      </c>
      <c r="I49" s="60">
        <f t="shared" si="9"/>
        <v>0.90831556503198296</v>
      </c>
      <c r="J49" s="60">
        <f t="shared" si="9"/>
        <v>0.99176954732510292</v>
      </c>
      <c r="K49" s="140">
        <f t="shared" si="9"/>
        <v>0.85641691604087855</v>
      </c>
    </row>
    <row r="50" spans="1:11" x14ac:dyDescent="0.2">
      <c r="A50" s="141" t="s">
        <v>61</v>
      </c>
      <c r="B50" s="64">
        <v>0</v>
      </c>
      <c r="C50" s="142" t="s">
        <v>45</v>
      </c>
      <c r="D50" s="142" t="s">
        <v>45</v>
      </c>
      <c r="E50" s="142" t="s">
        <v>45</v>
      </c>
      <c r="F50" s="142" t="s">
        <v>45</v>
      </c>
      <c r="G50" s="142" t="s">
        <v>45</v>
      </c>
      <c r="H50" s="142" t="s">
        <v>45</v>
      </c>
      <c r="I50" s="142" t="s">
        <v>45</v>
      </c>
      <c r="J50" s="142" t="s">
        <v>45</v>
      </c>
      <c r="K50" s="158" t="s">
        <v>45</v>
      </c>
    </row>
    <row r="51" spans="1:11" x14ac:dyDescent="0.2">
      <c r="A51" s="143" t="s">
        <v>56</v>
      </c>
      <c r="B51" s="144">
        <v>0</v>
      </c>
      <c r="C51" s="145">
        <v>1</v>
      </c>
      <c r="D51" s="145">
        <v>1</v>
      </c>
      <c r="E51" s="145">
        <v>1</v>
      </c>
      <c r="F51" s="145">
        <v>1</v>
      </c>
      <c r="G51" s="145">
        <v>1</v>
      </c>
      <c r="H51" s="145">
        <v>1</v>
      </c>
      <c r="I51" s="145">
        <v>1</v>
      </c>
      <c r="J51" s="145">
        <v>1</v>
      </c>
      <c r="K51" s="145">
        <v>1</v>
      </c>
    </row>
  </sheetData>
  <pageMargins left="0.7" right="0.7" top="0.75" bottom="0.75" header="0.3" footer="0.3"/>
  <pageSetup paperSize="9" orientation="portrait" r:id="rId1"/>
  <ignoredErrors>
    <ignoredError sqref="J22:J33" calculatedColumn="1"/>
    <ignoredError sqref="A45" twoDigitTextYear="1"/>
  </ignoredErrors>
  <tableParts count="3"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CA8A8-71FD-4DE2-8262-3A9EE0931F4F}">
  <dimension ref="A1:H7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8.6640625" defaultRowHeight="15" x14ac:dyDescent="0.2"/>
  <cols>
    <col min="1" max="1" width="16.6640625" customWidth="1"/>
    <col min="2" max="2" width="22.33203125" customWidth="1"/>
    <col min="14" max="14" width="16.6640625" customWidth="1"/>
    <col min="15" max="15" width="22.33203125" customWidth="1"/>
  </cols>
  <sheetData>
    <row r="1" spans="1:8" ht="15.75" x14ac:dyDescent="0.2">
      <c r="A1" s="78" t="s">
        <v>240</v>
      </c>
      <c r="B1" s="78"/>
      <c r="C1" s="28"/>
      <c r="D1" s="28"/>
      <c r="E1" s="28"/>
      <c r="F1" s="28"/>
      <c r="G1" s="28"/>
      <c r="H1" s="28"/>
    </row>
    <row r="2" spans="1:8" x14ac:dyDescent="0.2">
      <c r="A2" s="2" t="s">
        <v>19</v>
      </c>
      <c r="B2" s="2"/>
      <c r="C2" s="28"/>
      <c r="D2" s="28"/>
      <c r="E2" s="28"/>
      <c r="F2" s="28"/>
      <c r="G2" s="28"/>
      <c r="H2" s="28"/>
    </row>
    <row r="3" spans="1:8" x14ac:dyDescent="0.2">
      <c r="A3" s="2" t="s">
        <v>80</v>
      </c>
      <c r="B3" s="2"/>
      <c r="C3" s="28"/>
      <c r="D3" s="30"/>
      <c r="E3" s="30"/>
      <c r="F3" s="30"/>
      <c r="G3" s="30"/>
      <c r="H3" s="30"/>
    </row>
    <row r="4" spans="1:8" x14ac:dyDescent="0.2">
      <c r="A4" s="69" t="s">
        <v>81</v>
      </c>
      <c r="B4" s="69" t="s">
        <v>82</v>
      </c>
      <c r="C4" s="66" t="s">
        <v>61</v>
      </c>
      <c r="D4" s="30" t="s">
        <v>83</v>
      </c>
      <c r="E4" s="30" t="s">
        <v>84</v>
      </c>
      <c r="F4" s="30" t="s">
        <v>85</v>
      </c>
      <c r="G4" s="30" t="s">
        <v>86</v>
      </c>
      <c r="H4" s="66" t="s">
        <v>56</v>
      </c>
    </row>
    <row r="5" spans="1:8" x14ac:dyDescent="0.2">
      <c r="A5" s="25" t="s">
        <v>62</v>
      </c>
      <c r="B5" s="25" t="s">
        <v>126</v>
      </c>
      <c r="C5" s="16">
        <v>0</v>
      </c>
      <c r="D5" s="16">
        <v>11</v>
      </c>
      <c r="E5" s="16">
        <v>18</v>
      </c>
      <c r="F5" s="16">
        <v>2</v>
      </c>
      <c r="G5" s="16">
        <v>0</v>
      </c>
      <c r="H5" s="67">
        <v>31</v>
      </c>
    </row>
    <row r="6" spans="1:8" x14ac:dyDescent="0.2">
      <c r="A6" s="25" t="s">
        <v>62</v>
      </c>
      <c r="B6" s="25" t="s">
        <v>39</v>
      </c>
      <c r="C6" s="16">
        <v>0</v>
      </c>
      <c r="D6" s="16">
        <v>0</v>
      </c>
      <c r="E6" s="16">
        <v>12</v>
      </c>
      <c r="F6" s="16">
        <v>17</v>
      </c>
      <c r="G6" s="16">
        <v>5</v>
      </c>
      <c r="H6" s="27">
        <v>34</v>
      </c>
    </row>
    <row r="7" spans="1:8" x14ac:dyDescent="0.2">
      <c r="A7" s="25" t="s">
        <v>62</v>
      </c>
      <c r="B7" s="25" t="s">
        <v>127</v>
      </c>
      <c r="C7" s="16">
        <v>0</v>
      </c>
      <c r="D7" s="16">
        <v>79</v>
      </c>
      <c r="E7" s="16">
        <v>1</v>
      </c>
      <c r="F7" s="16">
        <v>14</v>
      </c>
      <c r="G7" s="16">
        <v>0</v>
      </c>
      <c r="H7" s="27">
        <v>94</v>
      </c>
    </row>
    <row r="8" spans="1:8" x14ac:dyDescent="0.2">
      <c r="A8" s="25" t="s">
        <v>62</v>
      </c>
      <c r="B8" s="25" t="s">
        <v>35</v>
      </c>
      <c r="C8" s="16">
        <v>0</v>
      </c>
      <c r="D8" s="16">
        <v>79</v>
      </c>
      <c r="E8" s="16">
        <v>34</v>
      </c>
      <c r="F8" s="16">
        <v>49</v>
      </c>
      <c r="G8" s="16">
        <v>0</v>
      </c>
      <c r="H8" s="27">
        <v>162</v>
      </c>
    </row>
    <row r="9" spans="1:8" x14ac:dyDescent="0.2">
      <c r="A9" s="25" t="s">
        <v>62</v>
      </c>
      <c r="B9" s="25" t="s">
        <v>34</v>
      </c>
      <c r="C9" s="16">
        <v>0</v>
      </c>
      <c r="D9" s="16">
        <v>185</v>
      </c>
      <c r="E9" s="16">
        <v>87</v>
      </c>
      <c r="F9" s="16">
        <v>33</v>
      </c>
      <c r="G9" s="16">
        <v>0</v>
      </c>
      <c r="H9" s="27">
        <v>305</v>
      </c>
    </row>
    <row r="10" spans="1:8" x14ac:dyDescent="0.2">
      <c r="A10" s="25" t="s">
        <v>62</v>
      </c>
      <c r="B10" s="25" t="s">
        <v>48</v>
      </c>
      <c r="C10" s="16">
        <v>0</v>
      </c>
      <c r="D10" s="16">
        <v>3</v>
      </c>
      <c r="E10" s="16">
        <v>20</v>
      </c>
      <c r="F10" s="16">
        <v>3</v>
      </c>
      <c r="G10" s="16">
        <v>1</v>
      </c>
      <c r="H10" s="27">
        <v>27</v>
      </c>
    </row>
    <row r="11" spans="1:8" x14ac:dyDescent="0.2">
      <c r="A11" s="25" t="s">
        <v>62</v>
      </c>
      <c r="B11" s="25" t="s">
        <v>128</v>
      </c>
      <c r="C11" s="16">
        <v>0</v>
      </c>
      <c r="D11" s="16">
        <v>4</v>
      </c>
      <c r="E11" s="16">
        <v>342</v>
      </c>
      <c r="F11" s="16">
        <v>17</v>
      </c>
      <c r="G11" s="16">
        <v>0</v>
      </c>
      <c r="H11" s="27">
        <v>363</v>
      </c>
    </row>
    <row r="12" spans="1:8" x14ac:dyDescent="0.2">
      <c r="A12" s="25" t="s">
        <v>62</v>
      </c>
      <c r="B12" s="25" t="s">
        <v>37</v>
      </c>
      <c r="C12" s="16">
        <v>0</v>
      </c>
      <c r="D12" s="16">
        <v>19</v>
      </c>
      <c r="E12" s="16">
        <v>22</v>
      </c>
      <c r="F12" s="16">
        <v>21</v>
      </c>
      <c r="G12" s="16">
        <v>0</v>
      </c>
      <c r="H12" s="27">
        <v>62</v>
      </c>
    </row>
    <row r="13" spans="1:8" x14ac:dyDescent="0.2">
      <c r="A13" s="25" t="s">
        <v>62</v>
      </c>
      <c r="B13" s="25" t="s">
        <v>38</v>
      </c>
      <c r="C13" s="16">
        <v>0</v>
      </c>
      <c r="D13" s="16">
        <v>0</v>
      </c>
      <c r="E13" s="16">
        <v>0</v>
      </c>
      <c r="F13" s="16">
        <v>143</v>
      </c>
      <c r="G13" s="16">
        <v>0</v>
      </c>
      <c r="H13" s="27">
        <v>143</v>
      </c>
    </row>
    <row r="14" spans="1:8" x14ac:dyDescent="0.2">
      <c r="A14" s="25" t="s">
        <v>62</v>
      </c>
      <c r="B14" s="25" t="s">
        <v>41</v>
      </c>
      <c r="C14" s="16">
        <v>0</v>
      </c>
      <c r="D14" s="16">
        <v>6</v>
      </c>
      <c r="E14" s="16">
        <v>0</v>
      </c>
      <c r="F14" s="16">
        <v>59</v>
      </c>
      <c r="G14" s="16">
        <v>2</v>
      </c>
      <c r="H14" s="27">
        <v>67</v>
      </c>
    </row>
    <row r="15" spans="1:8" x14ac:dyDescent="0.2">
      <c r="A15" s="25" t="s">
        <v>62</v>
      </c>
      <c r="B15" s="25" t="s">
        <v>95</v>
      </c>
      <c r="C15" s="16">
        <v>0</v>
      </c>
      <c r="D15" s="16">
        <v>0</v>
      </c>
      <c r="E15" s="16">
        <v>84</v>
      </c>
      <c r="F15" s="16">
        <v>2</v>
      </c>
      <c r="G15" s="16">
        <v>0</v>
      </c>
      <c r="H15" s="27">
        <v>86</v>
      </c>
    </row>
    <row r="16" spans="1:8" x14ac:dyDescent="0.2">
      <c r="A16" s="70" t="s">
        <v>62</v>
      </c>
      <c r="B16" s="70" t="s">
        <v>33</v>
      </c>
      <c r="C16" s="16">
        <v>0</v>
      </c>
      <c r="D16" s="16">
        <v>0</v>
      </c>
      <c r="E16" s="16">
        <v>147</v>
      </c>
      <c r="F16" s="16">
        <v>37</v>
      </c>
      <c r="G16" s="16">
        <v>33</v>
      </c>
      <c r="H16" s="27">
        <v>217</v>
      </c>
    </row>
    <row r="17" spans="1:8" x14ac:dyDescent="0.2">
      <c r="A17" s="25" t="s">
        <v>63</v>
      </c>
      <c r="B17" s="25" t="s">
        <v>126</v>
      </c>
      <c r="C17" s="39">
        <v>0</v>
      </c>
      <c r="D17" s="39">
        <v>10</v>
      </c>
      <c r="E17" s="39">
        <v>130</v>
      </c>
      <c r="F17" s="39">
        <v>0</v>
      </c>
      <c r="G17" s="39">
        <v>0</v>
      </c>
      <c r="H17" s="67">
        <v>140</v>
      </c>
    </row>
    <row r="18" spans="1:8" x14ac:dyDescent="0.2">
      <c r="A18" s="25" t="s">
        <v>63</v>
      </c>
      <c r="B18" s="25" t="s">
        <v>39</v>
      </c>
      <c r="C18" s="16">
        <v>0</v>
      </c>
      <c r="D18" s="16">
        <v>0</v>
      </c>
      <c r="E18" s="16">
        <v>25</v>
      </c>
      <c r="F18" s="16">
        <v>19</v>
      </c>
      <c r="G18" s="16">
        <v>5</v>
      </c>
      <c r="H18" s="27">
        <v>49</v>
      </c>
    </row>
    <row r="19" spans="1:8" x14ac:dyDescent="0.2">
      <c r="A19" s="25" t="s">
        <v>63</v>
      </c>
      <c r="B19" s="25" t="s">
        <v>127</v>
      </c>
      <c r="C19" s="16">
        <v>0</v>
      </c>
      <c r="D19" s="16">
        <v>140</v>
      </c>
      <c r="E19" s="16">
        <v>1</v>
      </c>
      <c r="F19" s="16">
        <v>18</v>
      </c>
      <c r="G19" s="16">
        <v>0</v>
      </c>
      <c r="H19" s="27">
        <v>159</v>
      </c>
    </row>
    <row r="20" spans="1:8" x14ac:dyDescent="0.2">
      <c r="A20" s="25" t="s">
        <v>63</v>
      </c>
      <c r="B20" s="25" t="s">
        <v>35</v>
      </c>
      <c r="C20" s="16">
        <v>0</v>
      </c>
      <c r="D20" s="16">
        <v>268</v>
      </c>
      <c r="E20" s="16">
        <v>70</v>
      </c>
      <c r="F20" s="16">
        <v>83</v>
      </c>
      <c r="G20" s="16">
        <v>0</v>
      </c>
      <c r="H20" s="27">
        <v>421</v>
      </c>
    </row>
    <row r="21" spans="1:8" x14ac:dyDescent="0.2">
      <c r="A21" s="25" t="s">
        <v>63</v>
      </c>
      <c r="B21" s="25" t="s">
        <v>34</v>
      </c>
      <c r="C21" s="16">
        <v>0</v>
      </c>
      <c r="D21" s="16">
        <v>133</v>
      </c>
      <c r="E21" s="16">
        <v>71</v>
      </c>
      <c r="F21" s="16">
        <v>28</v>
      </c>
      <c r="G21" s="16">
        <v>0</v>
      </c>
      <c r="H21" s="27">
        <v>232</v>
      </c>
    </row>
    <row r="22" spans="1:8" x14ac:dyDescent="0.2">
      <c r="A22" s="25" t="s">
        <v>63</v>
      </c>
      <c r="B22" s="25" t="s">
        <v>48</v>
      </c>
      <c r="C22" s="16">
        <v>0</v>
      </c>
      <c r="D22" s="16">
        <v>9</v>
      </c>
      <c r="E22" s="16">
        <v>46</v>
      </c>
      <c r="F22" s="16">
        <v>0</v>
      </c>
      <c r="G22" s="16">
        <v>0</v>
      </c>
      <c r="H22" s="27">
        <v>55</v>
      </c>
    </row>
    <row r="23" spans="1:8" x14ac:dyDescent="0.2">
      <c r="A23" s="25" t="s">
        <v>63</v>
      </c>
      <c r="B23" s="25" t="s">
        <v>128</v>
      </c>
      <c r="C23" s="16">
        <v>0</v>
      </c>
      <c r="D23" s="16">
        <v>1</v>
      </c>
      <c r="E23" s="16">
        <v>812</v>
      </c>
      <c r="F23" s="16">
        <v>14</v>
      </c>
      <c r="G23" s="16">
        <v>9</v>
      </c>
      <c r="H23" s="27">
        <v>836</v>
      </c>
    </row>
    <row r="24" spans="1:8" x14ac:dyDescent="0.2">
      <c r="A24" s="25" t="s">
        <v>63</v>
      </c>
      <c r="B24" s="25" t="s">
        <v>37</v>
      </c>
      <c r="C24" s="16">
        <v>0</v>
      </c>
      <c r="D24" s="16">
        <v>65</v>
      </c>
      <c r="E24" s="16">
        <v>85</v>
      </c>
      <c r="F24" s="16">
        <v>18</v>
      </c>
      <c r="G24" s="16">
        <v>0</v>
      </c>
      <c r="H24" s="27">
        <v>168</v>
      </c>
    </row>
    <row r="25" spans="1:8" x14ac:dyDescent="0.2">
      <c r="A25" s="25" t="s">
        <v>63</v>
      </c>
      <c r="B25" s="25" t="s">
        <v>38</v>
      </c>
      <c r="C25" s="16">
        <v>0</v>
      </c>
      <c r="D25" s="16">
        <v>0</v>
      </c>
      <c r="E25" s="16">
        <v>0</v>
      </c>
      <c r="F25" s="16">
        <v>628</v>
      </c>
      <c r="G25" s="16">
        <v>0</v>
      </c>
      <c r="H25" s="27">
        <v>628</v>
      </c>
    </row>
    <row r="26" spans="1:8" x14ac:dyDescent="0.2">
      <c r="A26" s="25" t="s">
        <v>63</v>
      </c>
      <c r="B26" s="25" t="s">
        <v>41</v>
      </c>
      <c r="C26" s="16">
        <v>0</v>
      </c>
      <c r="D26" s="16">
        <v>9</v>
      </c>
      <c r="E26" s="16">
        <v>13</v>
      </c>
      <c r="F26" s="16">
        <v>42</v>
      </c>
      <c r="G26" s="16">
        <v>7</v>
      </c>
      <c r="H26" s="27">
        <v>71</v>
      </c>
    </row>
    <row r="27" spans="1:8" x14ac:dyDescent="0.2">
      <c r="A27" s="25" t="s">
        <v>63</v>
      </c>
      <c r="B27" s="25" t="s">
        <v>95</v>
      </c>
      <c r="C27" s="16">
        <v>0</v>
      </c>
      <c r="D27" s="16">
        <v>0</v>
      </c>
      <c r="E27" s="16">
        <v>356</v>
      </c>
      <c r="F27" s="16">
        <v>3</v>
      </c>
      <c r="G27" s="16">
        <v>0</v>
      </c>
      <c r="H27" s="27">
        <v>359</v>
      </c>
    </row>
    <row r="28" spans="1:8" x14ac:dyDescent="0.2">
      <c r="A28" s="70" t="s">
        <v>63</v>
      </c>
      <c r="B28" s="70" t="s">
        <v>33</v>
      </c>
      <c r="C28" s="53">
        <v>0</v>
      </c>
      <c r="D28" s="53">
        <v>1</v>
      </c>
      <c r="E28" s="53">
        <v>577</v>
      </c>
      <c r="F28" s="53">
        <v>33</v>
      </c>
      <c r="G28" s="53">
        <v>54</v>
      </c>
      <c r="H28" s="68">
        <v>665</v>
      </c>
    </row>
    <row r="29" spans="1:8" x14ac:dyDescent="0.2">
      <c r="A29" s="25" t="s">
        <v>64</v>
      </c>
      <c r="B29" s="25" t="s">
        <v>126</v>
      </c>
      <c r="C29" s="16">
        <v>0</v>
      </c>
      <c r="D29" s="16">
        <v>10</v>
      </c>
      <c r="E29" s="16">
        <v>169</v>
      </c>
      <c r="F29" s="16">
        <v>0</v>
      </c>
      <c r="G29" s="16">
        <v>0</v>
      </c>
      <c r="H29" s="67">
        <v>179</v>
      </c>
    </row>
    <row r="30" spans="1:8" x14ac:dyDescent="0.2">
      <c r="A30" s="25" t="s">
        <v>64</v>
      </c>
      <c r="B30" s="25" t="s">
        <v>39</v>
      </c>
      <c r="C30" s="16">
        <v>0</v>
      </c>
      <c r="D30" s="16">
        <v>0</v>
      </c>
      <c r="E30" s="16">
        <v>44</v>
      </c>
      <c r="F30" s="16">
        <v>35</v>
      </c>
      <c r="G30" s="16">
        <v>2</v>
      </c>
      <c r="H30" s="27">
        <v>81</v>
      </c>
    </row>
    <row r="31" spans="1:8" x14ac:dyDescent="0.2">
      <c r="A31" s="25" t="s">
        <v>64</v>
      </c>
      <c r="B31" s="25" t="s">
        <v>127</v>
      </c>
      <c r="C31" s="16">
        <v>0</v>
      </c>
      <c r="D31" s="16">
        <v>225</v>
      </c>
      <c r="E31" s="16">
        <v>8</v>
      </c>
      <c r="F31" s="16">
        <v>28</v>
      </c>
      <c r="G31" s="16">
        <v>0</v>
      </c>
      <c r="H31" s="27">
        <v>261</v>
      </c>
    </row>
    <row r="32" spans="1:8" x14ac:dyDescent="0.2">
      <c r="A32" s="25" t="s">
        <v>64</v>
      </c>
      <c r="B32" s="25" t="s">
        <v>35</v>
      </c>
      <c r="C32" s="16">
        <v>0</v>
      </c>
      <c r="D32" s="16">
        <v>208</v>
      </c>
      <c r="E32" s="16">
        <v>67</v>
      </c>
      <c r="F32" s="16">
        <v>84</v>
      </c>
      <c r="G32" s="16">
        <v>0</v>
      </c>
      <c r="H32" s="27">
        <v>359</v>
      </c>
    </row>
    <row r="33" spans="1:8" x14ac:dyDescent="0.2">
      <c r="A33" s="25" t="s">
        <v>64</v>
      </c>
      <c r="B33" s="25" t="s">
        <v>34</v>
      </c>
      <c r="C33" s="16">
        <v>0</v>
      </c>
      <c r="D33" s="16">
        <v>171</v>
      </c>
      <c r="E33" s="16">
        <v>73</v>
      </c>
      <c r="F33" s="16">
        <v>24</v>
      </c>
      <c r="G33" s="16">
        <v>0</v>
      </c>
      <c r="H33" s="27">
        <v>268</v>
      </c>
    </row>
    <row r="34" spans="1:8" x14ac:dyDescent="0.2">
      <c r="A34" s="25" t="s">
        <v>64</v>
      </c>
      <c r="B34" s="25" t="s">
        <v>48</v>
      </c>
      <c r="C34" s="16">
        <v>0</v>
      </c>
      <c r="D34" s="16">
        <v>6</v>
      </c>
      <c r="E34" s="16">
        <v>24</v>
      </c>
      <c r="F34" s="16">
        <v>8</v>
      </c>
      <c r="G34" s="16">
        <v>0</v>
      </c>
      <c r="H34" s="27">
        <v>38</v>
      </c>
    </row>
    <row r="35" spans="1:8" x14ac:dyDescent="0.2">
      <c r="A35" s="25" t="s">
        <v>64</v>
      </c>
      <c r="B35" s="25" t="s">
        <v>128</v>
      </c>
      <c r="C35" s="16">
        <v>0</v>
      </c>
      <c r="D35" s="16">
        <v>0</v>
      </c>
      <c r="E35" s="16">
        <v>611</v>
      </c>
      <c r="F35" s="16">
        <v>25</v>
      </c>
      <c r="G35" s="16">
        <v>4</v>
      </c>
      <c r="H35" s="27">
        <v>640</v>
      </c>
    </row>
    <row r="36" spans="1:8" x14ac:dyDescent="0.2">
      <c r="A36" s="25" t="s">
        <v>64</v>
      </c>
      <c r="B36" s="25" t="s">
        <v>37</v>
      </c>
      <c r="C36" s="16">
        <v>0</v>
      </c>
      <c r="D36" s="16">
        <v>106</v>
      </c>
      <c r="E36" s="16">
        <v>123</v>
      </c>
      <c r="F36" s="16">
        <v>25</v>
      </c>
      <c r="G36" s="16">
        <v>0</v>
      </c>
      <c r="H36" s="27">
        <v>254</v>
      </c>
    </row>
    <row r="37" spans="1:8" x14ac:dyDescent="0.2">
      <c r="A37" s="25" t="s">
        <v>64</v>
      </c>
      <c r="B37" s="25" t="s">
        <v>38</v>
      </c>
      <c r="C37" s="16">
        <v>0</v>
      </c>
      <c r="D37" s="16">
        <v>0</v>
      </c>
      <c r="E37" s="16">
        <v>0</v>
      </c>
      <c r="F37" s="16">
        <v>333</v>
      </c>
      <c r="G37" s="16">
        <v>0</v>
      </c>
      <c r="H37" s="27">
        <v>333</v>
      </c>
    </row>
    <row r="38" spans="1:8" x14ac:dyDescent="0.2">
      <c r="A38" s="25" t="s">
        <v>64</v>
      </c>
      <c r="B38" s="25" t="s">
        <v>41</v>
      </c>
      <c r="C38" s="16">
        <v>0</v>
      </c>
      <c r="D38" s="16">
        <v>8</v>
      </c>
      <c r="E38" s="16">
        <v>26</v>
      </c>
      <c r="F38" s="16">
        <v>67</v>
      </c>
      <c r="G38" s="16">
        <v>4</v>
      </c>
      <c r="H38" s="27">
        <v>105</v>
      </c>
    </row>
    <row r="39" spans="1:8" x14ac:dyDescent="0.2">
      <c r="A39" s="25" t="s">
        <v>64</v>
      </c>
      <c r="B39" s="25" t="s">
        <v>95</v>
      </c>
      <c r="C39" s="16">
        <v>0</v>
      </c>
      <c r="D39" s="16">
        <v>1</v>
      </c>
      <c r="E39" s="16">
        <v>423</v>
      </c>
      <c r="F39" s="16">
        <v>7</v>
      </c>
      <c r="G39" s="16">
        <v>0</v>
      </c>
      <c r="H39" s="27">
        <v>431</v>
      </c>
    </row>
    <row r="40" spans="1:8" x14ac:dyDescent="0.2">
      <c r="A40" s="70" t="s">
        <v>64</v>
      </c>
      <c r="B40" s="70" t="s">
        <v>33</v>
      </c>
      <c r="C40" s="16">
        <v>0</v>
      </c>
      <c r="D40" s="16">
        <v>3</v>
      </c>
      <c r="E40" s="16">
        <v>776</v>
      </c>
      <c r="F40" s="16">
        <v>58</v>
      </c>
      <c r="G40" s="16">
        <v>91</v>
      </c>
      <c r="H40" s="68">
        <v>928</v>
      </c>
    </row>
    <row r="41" spans="1:8" x14ac:dyDescent="0.2">
      <c r="A41" s="25" t="s">
        <v>48</v>
      </c>
      <c r="B41" s="25" t="s">
        <v>126</v>
      </c>
      <c r="C41" s="39">
        <v>0</v>
      </c>
      <c r="D41" s="39">
        <v>7</v>
      </c>
      <c r="E41" s="39">
        <v>18</v>
      </c>
      <c r="F41" s="39">
        <v>0</v>
      </c>
      <c r="G41" s="39">
        <v>0</v>
      </c>
      <c r="H41" s="67">
        <v>25</v>
      </c>
    </row>
    <row r="42" spans="1:8" x14ac:dyDescent="0.2">
      <c r="A42" s="25" t="s">
        <v>48</v>
      </c>
      <c r="B42" s="25" t="s">
        <v>39</v>
      </c>
      <c r="C42" s="16">
        <v>0</v>
      </c>
      <c r="D42" s="16">
        <v>0</v>
      </c>
      <c r="E42" s="16">
        <v>11</v>
      </c>
      <c r="F42" s="16">
        <v>3</v>
      </c>
      <c r="G42" s="16">
        <v>0</v>
      </c>
      <c r="H42" s="27">
        <v>14</v>
      </c>
    </row>
    <row r="43" spans="1:8" x14ac:dyDescent="0.2">
      <c r="A43" s="25" t="s">
        <v>48</v>
      </c>
      <c r="B43" s="25" t="s">
        <v>127</v>
      </c>
      <c r="C43" s="16">
        <v>0</v>
      </c>
      <c r="D43" s="16">
        <v>38</v>
      </c>
      <c r="E43" s="16">
        <v>0</v>
      </c>
      <c r="F43" s="16">
        <v>1</v>
      </c>
      <c r="G43" s="16">
        <v>0</v>
      </c>
      <c r="H43" s="27">
        <v>39</v>
      </c>
    </row>
    <row r="44" spans="1:8" x14ac:dyDescent="0.2">
      <c r="A44" s="25" t="s">
        <v>48</v>
      </c>
      <c r="B44" s="25" t="s">
        <v>35</v>
      </c>
      <c r="C44" s="16">
        <v>0</v>
      </c>
      <c r="D44" s="16">
        <v>43</v>
      </c>
      <c r="E44" s="16">
        <v>11</v>
      </c>
      <c r="F44" s="16">
        <v>15</v>
      </c>
      <c r="G44" s="16">
        <v>0</v>
      </c>
      <c r="H44" s="27">
        <v>69</v>
      </c>
    </row>
    <row r="45" spans="1:8" x14ac:dyDescent="0.2">
      <c r="A45" s="25" t="s">
        <v>48</v>
      </c>
      <c r="B45" s="25" t="s">
        <v>34</v>
      </c>
      <c r="C45" s="16">
        <v>0</v>
      </c>
      <c r="D45" s="16">
        <v>71</v>
      </c>
      <c r="E45" s="16">
        <v>24</v>
      </c>
      <c r="F45" s="16">
        <v>14</v>
      </c>
      <c r="G45" s="16">
        <v>0</v>
      </c>
      <c r="H45" s="27">
        <v>109</v>
      </c>
    </row>
    <row r="46" spans="1:8" x14ac:dyDescent="0.2">
      <c r="A46" s="25" t="s">
        <v>48</v>
      </c>
      <c r="B46" s="25" t="s">
        <v>48</v>
      </c>
      <c r="C46" s="16">
        <v>1</v>
      </c>
      <c r="D46" s="16">
        <v>3</v>
      </c>
      <c r="E46" s="16">
        <v>12</v>
      </c>
      <c r="F46" s="16">
        <v>1</v>
      </c>
      <c r="G46" s="16">
        <v>0</v>
      </c>
      <c r="H46" s="27">
        <v>17</v>
      </c>
    </row>
    <row r="47" spans="1:8" x14ac:dyDescent="0.2">
      <c r="A47" s="25" t="s">
        <v>48</v>
      </c>
      <c r="B47" s="25" t="s">
        <v>128</v>
      </c>
      <c r="C47" s="16">
        <v>0</v>
      </c>
      <c r="D47" s="16">
        <v>0</v>
      </c>
      <c r="E47" s="16">
        <v>152</v>
      </c>
      <c r="F47" s="16">
        <v>5</v>
      </c>
      <c r="G47" s="16">
        <v>0</v>
      </c>
      <c r="H47" s="27">
        <v>157</v>
      </c>
    </row>
    <row r="48" spans="1:8" x14ac:dyDescent="0.2">
      <c r="A48" s="25" t="s">
        <v>48</v>
      </c>
      <c r="B48" s="25" t="s">
        <v>37</v>
      </c>
      <c r="C48" s="16">
        <v>0</v>
      </c>
      <c r="D48" s="16">
        <v>18</v>
      </c>
      <c r="E48" s="16">
        <v>23</v>
      </c>
      <c r="F48" s="16">
        <v>4</v>
      </c>
      <c r="G48" s="16">
        <v>0</v>
      </c>
      <c r="H48" s="27">
        <v>45</v>
      </c>
    </row>
    <row r="49" spans="1:8" x14ac:dyDescent="0.2">
      <c r="A49" s="25" t="s">
        <v>48</v>
      </c>
      <c r="B49" s="25" t="s">
        <v>38</v>
      </c>
      <c r="C49" s="16">
        <v>0</v>
      </c>
      <c r="D49" s="16">
        <v>0</v>
      </c>
      <c r="E49" s="16">
        <v>0</v>
      </c>
      <c r="F49" s="16">
        <v>99</v>
      </c>
      <c r="G49" s="16">
        <v>0</v>
      </c>
      <c r="H49" s="27">
        <v>99</v>
      </c>
    </row>
    <row r="50" spans="1:8" x14ac:dyDescent="0.2">
      <c r="A50" s="25" t="s">
        <v>48</v>
      </c>
      <c r="B50" s="25" t="s">
        <v>41</v>
      </c>
      <c r="C50" s="16">
        <v>0</v>
      </c>
      <c r="D50" s="16">
        <v>1</v>
      </c>
      <c r="E50" s="16">
        <v>0</v>
      </c>
      <c r="F50" s="16">
        <v>7</v>
      </c>
      <c r="G50" s="16">
        <v>0</v>
      </c>
      <c r="H50" s="27">
        <v>8</v>
      </c>
    </row>
    <row r="51" spans="1:8" x14ac:dyDescent="0.2">
      <c r="A51" s="25" t="s">
        <v>48</v>
      </c>
      <c r="B51" s="25" t="s">
        <v>95</v>
      </c>
      <c r="C51" s="16">
        <v>0</v>
      </c>
      <c r="D51" s="16">
        <v>0</v>
      </c>
      <c r="E51" s="16">
        <v>56</v>
      </c>
      <c r="F51" s="16">
        <v>1</v>
      </c>
      <c r="G51" s="16">
        <v>0</v>
      </c>
      <c r="H51" s="27">
        <v>57</v>
      </c>
    </row>
    <row r="52" spans="1:8" x14ac:dyDescent="0.2">
      <c r="A52" s="70" t="s">
        <v>48</v>
      </c>
      <c r="B52" s="70" t="s">
        <v>33</v>
      </c>
      <c r="C52" s="53">
        <v>0</v>
      </c>
      <c r="D52" s="53">
        <v>1</v>
      </c>
      <c r="E52" s="53">
        <v>104</v>
      </c>
      <c r="F52" s="53">
        <v>10</v>
      </c>
      <c r="G52" s="53">
        <v>22</v>
      </c>
      <c r="H52" s="68">
        <v>137</v>
      </c>
    </row>
    <row r="53" spans="1:8" x14ac:dyDescent="0.2">
      <c r="A53" s="25" t="s">
        <v>66</v>
      </c>
      <c r="B53" s="25" t="s">
        <v>126</v>
      </c>
      <c r="C53" s="16">
        <v>0</v>
      </c>
      <c r="D53" s="16">
        <v>115</v>
      </c>
      <c r="E53" s="16">
        <v>569</v>
      </c>
      <c r="F53" s="16">
        <v>27</v>
      </c>
      <c r="G53" s="16">
        <v>0</v>
      </c>
      <c r="H53" s="67">
        <v>711</v>
      </c>
    </row>
    <row r="54" spans="1:8" x14ac:dyDescent="0.2">
      <c r="A54" s="25" t="s">
        <v>66</v>
      </c>
      <c r="B54" s="25" t="s">
        <v>39</v>
      </c>
      <c r="C54" s="16">
        <v>0</v>
      </c>
      <c r="D54" s="16">
        <v>0</v>
      </c>
      <c r="E54" s="16">
        <v>610</v>
      </c>
      <c r="F54" s="16">
        <v>598</v>
      </c>
      <c r="G54" s="16">
        <v>20</v>
      </c>
      <c r="H54" s="27">
        <v>1228</v>
      </c>
    </row>
    <row r="55" spans="1:8" x14ac:dyDescent="0.2">
      <c r="A55" s="25" t="s">
        <v>66</v>
      </c>
      <c r="B55" s="25" t="s">
        <v>127</v>
      </c>
      <c r="C55" s="16">
        <v>0</v>
      </c>
      <c r="D55" s="16">
        <v>2003</v>
      </c>
      <c r="E55" s="16">
        <v>52</v>
      </c>
      <c r="F55" s="16">
        <v>392</v>
      </c>
      <c r="G55" s="16">
        <v>0</v>
      </c>
      <c r="H55" s="27">
        <v>2447</v>
      </c>
    </row>
    <row r="56" spans="1:8" x14ac:dyDescent="0.2">
      <c r="A56" s="25" t="s">
        <v>66</v>
      </c>
      <c r="B56" s="25" t="s">
        <v>35</v>
      </c>
      <c r="C56" s="16">
        <v>0</v>
      </c>
      <c r="D56" s="16">
        <v>886</v>
      </c>
      <c r="E56" s="16">
        <v>333</v>
      </c>
      <c r="F56" s="16">
        <v>237</v>
      </c>
      <c r="G56" s="16">
        <v>0</v>
      </c>
      <c r="H56" s="27">
        <v>1456</v>
      </c>
    </row>
    <row r="57" spans="1:8" x14ac:dyDescent="0.2">
      <c r="A57" s="25" t="s">
        <v>66</v>
      </c>
      <c r="B57" s="25" t="s">
        <v>34</v>
      </c>
      <c r="C57" s="16">
        <v>0</v>
      </c>
      <c r="D57" s="16">
        <v>1639</v>
      </c>
      <c r="E57" s="16">
        <v>771</v>
      </c>
      <c r="F57" s="16">
        <v>363</v>
      </c>
      <c r="G57" s="16">
        <v>0</v>
      </c>
      <c r="H57" s="27">
        <v>2773</v>
      </c>
    </row>
    <row r="58" spans="1:8" x14ac:dyDescent="0.2">
      <c r="A58" s="25" t="s">
        <v>66</v>
      </c>
      <c r="B58" s="25" t="s">
        <v>48</v>
      </c>
      <c r="C58" s="16">
        <v>3</v>
      </c>
      <c r="D58" s="16">
        <v>87</v>
      </c>
      <c r="E58" s="16">
        <v>144</v>
      </c>
      <c r="F58" s="16">
        <v>25</v>
      </c>
      <c r="G58" s="16">
        <v>7</v>
      </c>
      <c r="H58" s="27">
        <v>266</v>
      </c>
    </row>
    <row r="59" spans="1:8" x14ac:dyDescent="0.2">
      <c r="A59" s="25" t="s">
        <v>66</v>
      </c>
      <c r="B59" s="25" t="s">
        <v>128</v>
      </c>
      <c r="C59" s="16">
        <v>0</v>
      </c>
      <c r="D59" s="16">
        <v>16</v>
      </c>
      <c r="E59" s="16">
        <v>1923</v>
      </c>
      <c r="F59" s="16">
        <v>118</v>
      </c>
      <c r="G59" s="16">
        <v>5</v>
      </c>
      <c r="H59" s="27">
        <v>2062</v>
      </c>
    </row>
    <row r="60" spans="1:8" x14ac:dyDescent="0.2">
      <c r="A60" s="25" t="s">
        <v>66</v>
      </c>
      <c r="B60" s="25" t="s">
        <v>37</v>
      </c>
      <c r="C60" s="16">
        <v>0</v>
      </c>
      <c r="D60" s="16">
        <v>1021</v>
      </c>
      <c r="E60" s="16">
        <v>646</v>
      </c>
      <c r="F60" s="16">
        <v>185</v>
      </c>
      <c r="G60" s="16">
        <v>0</v>
      </c>
      <c r="H60" s="27">
        <v>1852</v>
      </c>
    </row>
    <row r="61" spans="1:8" x14ac:dyDescent="0.2">
      <c r="A61" s="25" t="s">
        <v>66</v>
      </c>
      <c r="B61" s="25" t="s">
        <v>38</v>
      </c>
      <c r="C61" s="16">
        <v>0</v>
      </c>
      <c r="D61" s="16">
        <v>0</v>
      </c>
      <c r="E61" s="16">
        <v>0</v>
      </c>
      <c r="F61" s="16">
        <v>738</v>
      </c>
      <c r="G61" s="16">
        <v>0</v>
      </c>
      <c r="H61" s="27">
        <v>738</v>
      </c>
    </row>
    <row r="62" spans="1:8" x14ac:dyDescent="0.2">
      <c r="A62" s="25" t="s">
        <v>66</v>
      </c>
      <c r="B62" s="25" t="s">
        <v>41</v>
      </c>
      <c r="C62" s="16">
        <v>0</v>
      </c>
      <c r="D62" s="16">
        <v>101</v>
      </c>
      <c r="E62" s="16">
        <v>156</v>
      </c>
      <c r="F62" s="16">
        <v>772</v>
      </c>
      <c r="G62" s="16">
        <v>164</v>
      </c>
      <c r="H62" s="27">
        <v>1193</v>
      </c>
    </row>
    <row r="63" spans="1:8" x14ac:dyDescent="0.2">
      <c r="A63" s="25" t="s">
        <v>66</v>
      </c>
      <c r="B63" s="25" t="s">
        <v>95</v>
      </c>
      <c r="C63" s="16">
        <v>0</v>
      </c>
      <c r="D63" s="16">
        <v>4</v>
      </c>
      <c r="E63" s="16">
        <v>4090</v>
      </c>
      <c r="F63" s="16">
        <v>67</v>
      </c>
      <c r="G63" s="16">
        <v>0</v>
      </c>
      <c r="H63" s="27">
        <v>4161</v>
      </c>
    </row>
    <row r="64" spans="1:8" x14ac:dyDescent="0.2">
      <c r="A64" s="70" t="s">
        <v>66</v>
      </c>
      <c r="B64" s="70" t="s">
        <v>33</v>
      </c>
      <c r="C64" s="16">
        <v>0</v>
      </c>
      <c r="D64" s="16">
        <v>10</v>
      </c>
      <c r="E64" s="16">
        <v>5389</v>
      </c>
      <c r="F64" s="16">
        <v>386</v>
      </c>
      <c r="G64" s="16">
        <v>270</v>
      </c>
      <c r="H64" s="68">
        <v>6055</v>
      </c>
    </row>
    <row r="65" spans="1:8" x14ac:dyDescent="0.2">
      <c r="A65" s="25" t="s">
        <v>87</v>
      </c>
      <c r="B65" s="25" t="s">
        <v>126</v>
      </c>
      <c r="C65" s="39">
        <v>0</v>
      </c>
      <c r="D65" s="39">
        <v>153</v>
      </c>
      <c r="E65" s="39">
        <v>904</v>
      </c>
      <c r="F65" s="39">
        <v>29</v>
      </c>
      <c r="G65" s="39">
        <v>0</v>
      </c>
      <c r="H65" s="27">
        <v>1101</v>
      </c>
    </row>
    <row r="66" spans="1:8" x14ac:dyDescent="0.2">
      <c r="A66" s="25" t="s">
        <v>87</v>
      </c>
      <c r="B66" s="25" t="s">
        <v>39</v>
      </c>
      <c r="C66" s="16">
        <v>0</v>
      </c>
      <c r="D66" s="16">
        <v>0</v>
      </c>
      <c r="E66" s="16">
        <v>702</v>
      </c>
      <c r="F66" s="16">
        <v>672</v>
      </c>
      <c r="G66" s="16">
        <v>32</v>
      </c>
      <c r="H66" s="27">
        <v>1422</v>
      </c>
    </row>
    <row r="67" spans="1:8" x14ac:dyDescent="0.2">
      <c r="A67" s="25" t="s">
        <v>87</v>
      </c>
      <c r="B67" s="25" t="s">
        <v>127</v>
      </c>
      <c r="C67" s="16">
        <v>0</v>
      </c>
      <c r="D67" s="16">
        <v>2485</v>
      </c>
      <c r="E67" s="16">
        <v>62</v>
      </c>
      <c r="F67" s="16">
        <v>453</v>
      </c>
      <c r="G67" s="16">
        <v>0</v>
      </c>
      <c r="H67" s="27">
        <v>3029</v>
      </c>
    </row>
    <row r="68" spans="1:8" x14ac:dyDescent="0.2">
      <c r="A68" s="25" t="s">
        <v>87</v>
      </c>
      <c r="B68" s="25" t="s">
        <v>35</v>
      </c>
      <c r="C68" s="16">
        <v>0</v>
      </c>
      <c r="D68" s="16">
        <v>1484</v>
      </c>
      <c r="E68" s="16">
        <v>515</v>
      </c>
      <c r="F68" s="16">
        <v>468</v>
      </c>
      <c r="G68" s="16">
        <v>0</v>
      </c>
      <c r="H68" s="27">
        <v>2487</v>
      </c>
    </row>
    <row r="69" spans="1:8" x14ac:dyDescent="0.2">
      <c r="A69" s="25" t="s">
        <v>87</v>
      </c>
      <c r="B69" s="25" t="s">
        <v>34</v>
      </c>
      <c r="C69" s="16">
        <v>0</v>
      </c>
      <c r="D69" s="16">
        <v>2199</v>
      </c>
      <c r="E69" s="16">
        <v>1026</v>
      </c>
      <c r="F69" s="16">
        <v>462</v>
      </c>
      <c r="G69" s="16">
        <v>0</v>
      </c>
      <c r="H69" s="27">
        <v>3962</v>
      </c>
    </row>
    <row r="70" spans="1:8" x14ac:dyDescent="0.2">
      <c r="A70" s="25" t="s">
        <v>87</v>
      </c>
      <c r="B70" s="25" t="s">
        <v>48</v>
      </c>
      <c r="C70" s="16">
        <v>4</v>
      </c>
      <c r="D70" s="16">
        <v>108</v>
      </c>
      <c r="E70" s="16">
        <v>246</v>
      </c>
      <c r="F70" s="16">
        <v>37</v>
      </c>
      <c r="G70" s="16">
        <v>8</v>
      </c>
      <c r="H70" s="27">
        <v>409</v>
      </c>
    </row>
    <row r="71" spans="1:8" x14ac:dyDescent="0.2">
      <c r="A71" s="25" t="s">
        <v>87</v>
      </c>
      <c r="B71" s="25" t="s">
        <v>128</v>
      </c>
      <c r="C71" s="16">
        <v>0</v>
      </c>
      <c r="D71" s="16">
        <v>21</v>
      </c>
      <c r="E71" s="16">
        <v>3840</v>
      </c>
      <c r="F71" s="16">
        <v>179</v>
      </c>
      <c r="G71" s="16">
        <v>18</v>
      </c>
      <c r="H71" s="27">
        <v>4102</v>
      </c>
    </row>
    <row r="72" spans="1:8" x14ac:dyDescent="0.2">
      <c r="A72" s="25" t="s">
        <v>87</v>
      </c>
      <c r="B72" s="25" t="s">
        <v>37</v>
      </c>
      <c r="C72" s="16">
        <v>0</v>
      </c>
      <c r="D72" s="16">
        <v>1229</v>
      </c>
      <c r="E72" s="16">
        <v>899</v>
      </c>
      <c r="F72" s="16">
        <v>253</v>
      </c>
      <c r="G72" s="16">
        <v>0</v>
      </c>
      <c r="H72" s="27">
        <v>2398</v>
      </c>
    </row>
    <row r="73" spans="1:8" x14ac:dyDescent="0.2">
      <c r="A73" s="25" t="s">
        <v>87</v>
      </c>
      <c r="B73" s="25" t="s">
        <v>38</v>
      </c>
      <c r="C73" s="16">
        <v>0</v>
      </c>
      <c r="D73" s="16">
        <v>0</v>
      </c>
      <c r="E73" s="16">
        <v>0</v>
      </c>
      <c r="F73" s="16">
        <v>1941</v>
      </c>
      <c r="G73" s="16">
        <v>0</v>
      </c>
      <c r="H73" s="27">
        <v>1972</v>
      </c>
    </row>
    <row r="74" spans="1:8" x14ac:dyDescent="0.2">
      <c r="A74" s="25" t="s">
        <v>87</v>
      </c>
      <c r="B74" s="25" t="s">
        <v>41</v>
      </c>
      <c r="C74" s="16">
        <v>0</v>
      </c>
      <c r="D74" s="16">
        <v>125</v>
      </c>
      <c r="E74" s="16">
        <v>195</v>
      </c>
      <c r="F74" s="16">
        <v>947</v>
      </c>
      <c r="G74" s="16">
        <v>177</v>
      </c>
      <c r="H74" s="27">
        <v>1476</v>
      </c>
    </row>
    <row r="75" spans="1:8" x14ac:dyDescent="0.2">
      <c r="A75" s="25" t="s">
        <v>87</v>
      </c>
      <c r="B75" s="25" t="s">
        <v>95</v>
      </c>
      <c r="C75" s="16">
        <v>0</v>
      </c>
      <c r="D75" s="16">
        <v>5</v>
      </c>
      <c r="E75" s="16">
        <v>5009</v>
      </c>
      <c r="F75" s="16">
        <v>80</v>
      </c>
      <c r="G75" s="16">
        <v>0</v>
      </c>
      <c r="H75" s="27">
        <v>5147</v>
      </c>
    </row>
    <row r="76" spans="1:8" x14ac:dyDescent="0.2">
      <c r="A76" s="25" t="s">
        <v>87</v>
      </c>
      <c r="B76" s="25" t="s">
        <v>33</v>
      </c>
      <c r="C76" s="16">
        <v>0</v>
      </c>
      <c r="D76" s="16">
        <v>15</v>
      </c>
      <c r="E76" s="16">
        <v>6993</v>
      </c>
      <c r="F76" s="16">
        <v>524</v>
      </c>
      <c r="G76" s="16">
        <v>470</v>
      </c>
      <c r="H76" s="27">
        <v>8077</v>
      </c>
    </row>
    <row r="78" spans="1:8" x14ac:dyDescent="0.2">
      <c r="G78" s="226"/>
    </row>
    <row r="79" spans="1:8" x14ac:dyDescent="0.2">
      <c r="F79" s="226"/>
      <c r="G79" s="227"/>
      <c r="H79" s="180"/>
    </row>
  </sheetData>
  <pageMargins left="0.7" right="0.7" top="0.75" bottom="0.75" header="0.3" footer="0.3"/>
  <pageSetup paperSize="9" orientation="portrait" horizontalDpi="300" verticalDpi="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4653B-6259-834F-BA1F-8E689A242848}">
  <dimension ref="A1:C13"/>
  <sheetViews>
    <sheetView workbookViewId="0"/>
  </sheetViews>
  <sheetFormatPr defaultColWidth="11.5546875" defaultRowHeight="15" x14ac:dyDescent="0.2"/>
  <cols>
    <col min="1" max="1" width="18.109375" style="228" customWidth="1"/>
    <col min="2" max="2" width="49" style="228" bestFit="1" customWidth="1"/>
    <col min="3" max="3" width="8.6640625" style="228" customWidth="1"/>
    <col min="4" max="16384" width="11.5546875" style="228"/>
  </cols>
  <sheetData>
    <row r="1" spans="1:3" ht="15.75" x14ac:dyDescent="0.2">
      <c r="A1" s="90" t="s">
        <v>200</v>
      </c>
    </row>
    <row r="2" spans="1:3" x14ac:dyDescent="0.2">
      <c r="A2" s="229" t="s">
        <v>217</v>
      </c>
    </row>
    <row r="3" spans="1:3" ht="57.95" customHeight="1" x14ac:dyDescent="0.2">
      <c r="A3" s="192" t="s">
        <v>147</v>
      </c>
      <c r="B3" s="193" t="s">
        <v>219</v>
      </c>
      <c r="C3" s="233" t="s">
        <v>149</v>
      </c>
    </row>
    <row r="4" spans="1:3" x14ac:dyDescent="0.2">
      <c r="A4" s="230" t="s">
        <v>32</v>
      </c>
      <c r="B4" s="231" t="s">
        <v>144</v>
      </c>
      <c r="C4" s="231">
        <v>168</v>
      </c>
    </row>
    <row r="5" spans="1:3" x14ac:dyDescent="0.2">
      <c r="A5" s="232" t="s">
        <v>32</v>
      </c>
      <c r="B5" s="8" t="s">
        <v>145</v>
      </c>
      <c r="C5" s="8">
        <v>801</v>
      </c>
    </row>
    <row r="6" spans="1:3" x14ac:dyDescent="0.2">
      <c r="A6" s="232" t="s">
        <v>32</v>
      </c>
      <c r="B6" s="8" t="s">
        <v>146</v>
      </c>
      <c r="C6" s="8">
        <v>475</v>
      </c>
    </row>
    <row r="7" spans="1:3" x14ac:dyDescent="0.2">
      <c r="A7" s="232" t="s">
        <v>32</v>
      </c>
      <c r="B7" s="8" t="s">
        <v>48</v>
      </c>
      <c r="C7" s="8">
        <v>32</v>
      </c>
    </row>
    <row r="8" spans="1:3" x14ac:dyDescent="0.2">
      <c r="A8" s="240" t="s">
        <v>32</v>
      </c>
      <c r="B8" s="241" t="s">
        <v>56</v>
      </c>
      <c r="C8" s="242">
        <v>1476</v>
      </c>
    </row>
    <row r="9" spans="1:3" x14ac:dyDescent="0.2">
      <c r="A9" s="232" t="s">
        <v>148</v>
      </c>
      <c r="B9" s="8" t="s">
        <v>144</v>
      </c>
      <c r="C9" s="234">
        <f>C4/$C$8</f>
        <v>0.11382113821138211</v>
      </c>
    </row>
    <row r="10" spans="1:3" x14ac:dyDescent="0.2">
      <c r="A10" s="232" t="s">
        <v>148</v>
      </c>
      <c r="B10" s="8" t="s">
        <v>145</v>
      </c>
      <c r="C10" s="234">
        <f t="shared" ref="C10:C13" si="0">C5/$C$8</f>
        <v>0.54268292682926833</v>
      </c>
    </row>
    <row r="11" spans="1:3" x14ac:dyDescent="0.2">
      <c r="A11" s="232" t="s">
        <v>148</v>
      </c>
      <c r="B11" s="8" t="s">
        <v>146</v>
      </c>
      <c r="C11" s="234">
        <f t="shared" si="0"/>
        <v>0.32181571815718157</v>
      </c>
    </row>
    <row r="12" spans="1:3" x14ac:dyDescent="0.2">
      <c r="A12" s="235" t="s">
        <v>148</v>
      </c>
      <c r="B12" s="236" t="s">
        <v>48</v>
      </c>
      <c r="C12" s="237">
        <f t="shared" si="0"/>
        <v>2.1680216802168022E-2</v>
      </c>
    </row>
    <row r="13" spans="1:3" x14ac:dyDescent="0.2">
      <c r="A13" s="238" t="s">
        <v>148</v>
      </c>
      <c r="B13" s="7" t="s">
        <v>56</v>
      </c>
      <c r="C13" s="239">
        <f t="shared" si="0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7396513BA1FD4CA14D6AB97EB90AC2" ma:contentTypeVersion="41" ma:contentTypeDescription="Create a new document." ma:contentTypeScope="" ma:versionID="31be37df10def5302e496ecb088202fa">
  <xsd:schema xmlns:xsd="http://www.w3.org/2001/XMLSchema" xmlns:xs="http://www.w3.org/2001/XMLSchema" xmlns:p="http://schemas.microsoft.com/office/2006/metadata/properties" xmlns:ns2="26e84011-c2fe-4213-95e4-84250e855ae8" xmlns:ns3="d20dc752-e45b-4d1b-85e2-ad89d550b4ce" targetNamespace="http://schemas.microsoft.com/office/2006/metadata/properties" ma:root="true" ma:fieldsID="9423801590183cbf9f22cb6f7daa6515" ns2:_="" ns3:_="">
    <xsd:import namespace="26e84011-c2fe-4213-95e4-84250e855ae8"/>
    <xsd:import namespace="d20dc752-e45b-4d1b-85e2-ad89d550b4ce"/>
    <xsd:element name="properties">
      <xsd:complexType>
        <xsd:sequence>
          <xsd:element name="documentManagement">
            <xsd:complexType>
              <xsd:all>
                <xsd:element ref="ns2:TypeofContent_x0028_Local_x0029_" minOccurs="0"/>
                <xsd:element ref="ns2:DataRequests" minOccurs="0"/>
                <xsd:element ref="ns2:RequestSource" minOccurs="0"/>
                <xsd:element ref="ns2:EditItem" minOccurs="0"/>
                <xsd:element ref="ns2:Preview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IndexID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84011-c2fe-4213-95e4-84250e855ae8" elementFormDefault="qualified">
    <xsd:import namespace="http://schemas.microsoft.com/office/2006/documentManagement/types"/>
    <xsd:import namespace="http://schemas.microsoft.com/office/infopath/2007/PartnerControls"/>
    <xsd:element name="TypeofContent_x0028_Local_x0029_" ma:index="4" nillable="true" ma:displayName="Type of Content(Local)" ma:internalName="TypeofContent_x0028_Local_x0029_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ata Requests"/>
                    <xsd:enumeration value="Data Responses"/>
                    <xsd:enumeration value="Meeting Minutes"/>
                    <xsd:enumeration value="Raw Data"/>
                    <xsd:enumeration value="Analysis"/>
                    <xsd:enumeration value="Visuals"/>
                    <xsd:enumeration value="Code"/>
                    <xsd:enumeration value="Data Sharing Agreements"/>
                  </xsd:restriction>
                </xsd:simpleType>
              </xsd:element>
            </xsd:sequence>
          </xsd:extension>
        </xsd:complexContent>
      </xsd:complexType>
    </xsd:element>
    <xsd:element name="DataRequests" ma:index="5" nillable="true" ma:displayName="Data Requests" ma:internalName="DataRequest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Internal"/>
                    <xsd:enumeration value="External"/>
                  </xsd:restriction>
                </xsd:simpleType>
              </xsd:element>
            </xsd:sequence>
          </xsd:extension>
        </xsd:complexContent>
      </xsd:complexType>
    </xsd:element>
    <xsd:element name="RequestSource" ma:index="6" nillable="true" ma:displayName="Request Source" ma:format="Dropdown" ma:internalName="RequestSource" ma:readOnly="false">
      <xsd:simpleType>
        <xsd:restriction base="dms:Choice">
          <xsd:enumeration value="Internal"/>
          <xsd:enumeration value="External"/>
        </xsd:restriction>
      </xsd:simpleType>
    </xsd:element>
    <xsd:element name="EditItem" ma:index="7" nillable="true" ma:displayName="Edit Details" ma:format="Hyperlink" ma:hidden="true" ma:internalName="EditItem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eview" ma:index="8" nillable="true" ma:displayName="Preview" ma:internalName="Preview" ma:readOnly="false">
      <xsd:simpleType>
        <xsd:restriction base="dms:Unknown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5b7e4bc-7c04-4239-a3c8-056ff7db7b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IndexID" ma:index="19" nillable="true" ma:displayName="IndexID" ma:internalName="IndexID" ma:readOnly="false" ma:percentage="FALSE">
      <xsd:simpleType>
        <xsd:restriction base="dms:Number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dc752-e45b-4d1b-85e2-ad89d550b4c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61400f4-19d0-4ef7-b506-55797531aa1a}" ma:internalName="TaxCatchAll" ma:showField="CatchAllData" ma:web="d20dc752-e45b-4d1b-85e2-ad89d550b4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ofContent_x0028_Local_x0029_ xmlns="26e84011-c2fe-4213-95e4-84250e855ae8" xsi:nil="true"/>
    <TaxCatchAll xmlns="d20dc752-e45b-4d1b-85e2-ad89d550b4ce" xsi:nil="true"/>
    <DataRequests xmlns="26e84011-c2fe-4213-95e4-84250e855ae8" xsi:nil="true"/>
    <IndexID xmlns="26e84011-c2fe-4213-95e4-84250e855ae8" xsi:nil="true"/>
    <EditItem xmlns="26e84011-c2fe-4213-95e4-84250e855ae8">
      <Url xsi:nil="true"/>
      <Description xsi:nil="true"/>
    </EditItem>
    <Preview xmlns="26e84011-c2fe-4213-95e4-84250e855ae8" xsi:nil="true"/>
    <lcf76f155ced4ddcb4097134ff3c332f xmlns="26e84011-c2fe-4213-95e4-84250e855ae8">
      <Terms xmlns="http://schemas.microsoft.com/office/infopath/2007/PartnerControls"/>
    </lcf76f155ced4ddcb4097134ff3c332f>
    <RequestSource xmlns="26e84011-c2fe-4213-95e4-84250e855ae8" xsi:nil="true"/>
  </documentManagement>
</p:properties>
</file>

<file path=customXml/itemProps1.xml><?xml version="1.0" encoding="utf-8"?>
<ds:datastoreItem xmlns:ds="http://schemas.openxmlformats.org/officeDocument/2006/customXml" ds:itemID="{6D52EDE9-BBBF-4796-AC2F-2769A0C966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e84011-c2fe-4213-95e4-84250e855ae8"/>
    <ds:schemaRef ds:uri="d20dc752-e45b-4d1b-85e2-ad89d550b4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5A12CD-7C70-453A-BA48-59E7A4DC1F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8EDAB6-0635-4A02-9A37-B7DE39E2EF43}">
  <ds:schemaRefs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26e84011-c2fe-4213-95e4-84250e855ae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20dc752-e45b-4d1b-85e2-ad89d550b4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Cover</vt:lpstr>
      <vt:lpstr>Notes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4.10</vt:lpstr>
      <vt:lpstr>4.10a</vt:lpstr>
      <vt:lpstr>4.10b</vt:lpstr>
      <vt:lpstr>Sheet1</vt:lpstr>
    </vt:vector>
  </TitlesOfParts>
  <Manager/>
  <Company>MOJ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Strevens</dc:creator>
  <cp:keywords/>
  <dc:description/>
  <cp:lastModifiedBy>Kennedy, Stephen (YJB)</cp:lastModifiedBy>
  <cp:revision/>
  <cp:lastPrinted>2026-02-03T09:32:34Z</cp:lastPrinted>
  <dcterms:created xsi:type="dcterms:W3CDTF">2017-01-06T10:22:19Z</dcterms:created>
  <dcterms:modified xsi:type="dcterms:W3CDTF">2026-02-03T09:53:49Z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0x010100777396513BA1FD4CA14D6AB97EB90AC2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</Properties>
</file>